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5"/>
  </bookViews>
  <sheets>
    <sheet name="Index sheet" sheetId="30" r:id="rId1"/>
    <sheet name="заголовочная" sheetId="1" r:id="rId2"/>
    <sheet name="цели, виды деятельности" sheetId="2" r:id="rId3"/>
    <sheet name="услуги" sheetId="3" r:id="rId4"/>
    <sheet name="балансовая" sheetId="4" r:id="rId5"/>
    <sheet name="фин. состояние" sheetId="5" r:id="rId6"/>
    <sheet name="поступления и выплаты" sheetId="6" r:id="rId7"/>
    <sheet name="закупка ТРУ" sheetId="8" r:id="rId8"/>
    <sheet name="временное" sheetId="9" r:id="rId9"/>
    <sheet name="справочная" sheetId="10" r:id="rId10"/>
    <sheet name="обоснование (210) 1" sheetId="11" r:id="rId11"/>
    <sheet name="обоснование (210) 2" sheetId="12" r:id="rId12"/>
    <sheet name="обоснование (210) 3" sheetId="13" r:id="rId13"/>
    <sheet name="обоснование (210) 4" sheetId="14" r:id="rId14"/>
    <sheet name="обоснование (220)" sheetId="15" r:id="rId15"/>
    <sheet name="обоснование (230)" sheetId="16" r:id="rId16"/>
    <sheet name="обоснование (240)" sheetId="18" r:id="rId17"/>
    <sheet name="обоснование (250)" sheetId="19" r:id="rId18"/>
    <sheet name="обоснование (260) 1" sheetId="20" r:id="rId19"/>
    <sheet name="обоснование (260) 2" sheetId="21" r:id="rId20"/>
    <sheet name="обоснование (260) 3" sheetId="22" r:id="rId21"/>
    <sheet name="обоснование (260) 4" sheetId="24" r:id="rId22"/>
    <sheet name="обоснование (260) 5" sheetId="25" r:id="rId23"/>
    <sheet name="обоснование (260) 6" sheetId="26" r:id="rId24"/>
    <sheet name="обоснование (260) 7" sheetId="27" r:id="rId25"/>
    <sheet name="обоснование (260) 8" sheetId="28" r:id="rId26"/>
    <sheet name="сведения о операциях" sheetId="29" r:id="rId27"/>
    <sheet name="план ФХД 2021г" sheetId="31" r:id="rId28"/>
    <sheet name="план ФХД 2022" sheetId="32" r:id="rId29"/>
  </sheets>
  <definedNames>
    <definedName name="___INDEX_SHEET___ASAP_Utilities">'Index sheet'!$A$1</definedName>
    <definedName name="_xlnm._FilterDatabase" localSheetId="8" hidden="1">временное!$A$4:$C$4</definedName>
    <definedName name="_xlnm._FilterDatabase" localSheetId="7" hidden="1">'закупка ТРУ'!$A$7:$I$7</definedName>
    <definedName name="_xlnm._FilterDatabase" localSheetId="6" hidden="1">'поступления и выплаты'!$A$6:$I$6</definedName>
    <definedName name="_xlnm._FilterDatabase" localSheetId="9" hidden="1">справочная!$A$5:$C$5</definedName>
    <definedName name="_xlnm._FilterDatabase" localSheetId="5" hidden="1">'фин. состояние'!$A$5:$H$28</definedName>
    <definedName name="_xlnm.Print_Titles" localSheetId="4">'фин. состояние'!$3:$5</definedName>
    <definedName name="_xlnm.Print_Titles" localSheetId="8">#REF!</definedName>
    <definedName name="_xlnm.Print_Titles" localSheetId="1">'цели, виды деятельности'!#REF!</definedName>
    <definedName name="_xlnm.Print_Titles" localSheetId="7">#REF!</definedName>
    <definedName name="_xlnm.Print_Titles" localSheetId="6">#REF!</definedName>
    <definedName name="_xlnm.Print_Titles" localSheetId="9">#REF!</definedName>
    <definedName name="_xlnm.Print_Titles" localSheetId="3">балансовая!$2:$4</definedName>
    <definedName name="_xlnm.Print_Titles" localSheetId="2">услуги!#REF!</definedName>
    <definedName name="_xlnm.Print_Area" localSheetId="8">временное!$A$1:$C$8</definedName>
    <definedName name="_xlnm.Print_Area" localSheetId="7">'закупка ТРУ'!$A$1:$L$12</definedName>
    <definedName name="_xlnm.Print_Area" localSheetId="6">'поступления и выплаты'!$A$1:$I$45</definedName>
    <definedName name="_xlnm.Print_Area" localSheetId="26">'сведения о операциях'!$A$1:$FK$56</definedName>
    <definedName name="_xlnm.Print_Area" localSheetId="9">справочная!$A$1:$E$8</definedName>
    <definedName name="_xlnm.Print_Area" localSheetId="3">услуги!$A$1:$L$5</definedName>
    <definedName name="_xlnm.Print_Area" localSheetId="5">'фин. состояние'!$A$1:$C$28</definedName>
  </definedNames>
  <calcPr calcId="125725"/>
</workbook>
</file>

<file path=xl/calcChain.xml><?xml version="1.0" encoding="utf-8"?>
<calcChain xmlns="http://schemas.openxmlformats.org/spreadsheetml/2006/main">
  <c r="E14" i="16"/>
  <c r="D30" i="11"/>
  <c r="H33" i="25"/>
  <c r="G25" i="26"/>
  <c r="D37" i="32"/>
  <c r="D36"/>
  <c r="D35"/>
  <c r="D34"/>
  <c r="D33"/>
  <c r="D32"/>
  <c r="D31"/>
  <c r="D30"/>
  <c r="I29"/>
  <c r="F29"/>
  <c r="E29"/>
  <c r="D29" s="1"/>
  <c r="D28"/>
  <c r="D27"/>
  <c r="D26"/>
  <c r="D25"/>
  <c r="D24"/>
  <c r="I23"/>
  <c r="E23"/>
  <c r="D23"/>
  <c r="D22"/>
  <c r="D21"/>
  <c r="D20"/>
  <c r="D19"/>
  <c r="D18"/>
  <c r="I17"/>
  <c r="E17"/>
  <c r="D17" s="1"/>
  <c r="I16"/>
  <c r="I15" s="1"/>
  <c r="F15"/>
  <c r="F12" s="1"/>
  <c r="D13"/>
  <c r="I7"/>
  <c r="D37" i="31"/>
  <c r="D36"/>
  <c r="D35"/>
  <c r="D34"/>
  <c r="D33"/>
  <c r="D32"/>
  <c r="D31"/>
  <c r="D30"/>
  <c r="I29"/>
  <c r="F29"/>
  <c r="E29"/>
  <c r="D29" s="1"/>
  <c r="D28"/>
  <c r="D27"/>
  <c r="D26"/>
  <c r="D25"/>
  <c r="D24"/>
  <c r="I23"/>
  <c r="E23"/>
  <c r="D23" s="1"/>
  <c r="D22"/>
  <c r="D21"/>
  <c r="D20"/>
  <c r="D19"/>
  <c r="D18"/>
  <c r="I17"/>
  <c r="E17"/>
  <c r="D17" s="1"/>
  <c r="I16"/>
  <c r="I15" s="1"/>
  <c r="E16"/>
  <c r="E15" s="1"/>
  <c r="F15"/>
  <c r="F12" s="1"/>
  <c r="D13"/>
  <c r="I7"/>
  <c r="C8" i="5"/>
  <c r="B5" i="4"/>
  <c r="C37" i="11"/>
  <c r="D33"/>
  <c r="J33" s="1"/>
  <c r="F12" i="13"/>
  <c r="I23" i="6"/>
  <c r="E17"/>
  <c r="E11" i="19"/>
  <c r="F15" i="6"/>
  <c r="D28"/>
  <c r="E11" i="15"/>
  <c r="D12" i="32" l="1"/>
  <c r="F7"/>
  <c r="E16"/>
  <c r="D15" i="31"/>
  <c r="E9"/>
  <c r="D12"/>
  <c r="F7"/>
  <c r="D16"/>
  <c r="D22" i="14"/>
  <c r="D21" s="1"/>
  <c r="C23" i="5"/>
  <c r="C16"/>
  <c r="C14" s="1"/>
  <c r="G12" i="27"/>
  <c r="D40" i="11"/>
  <c r="F12" i="27"/>
  <c r="H19" i="28"/>
  <c r="D25" i="26"/>
  <c r="D16" i="32" l="1"/>
  <c r="E15"/>
  <c r="D9" i="31"/>
  <c r="E7"/>
  <c r="D7" s="1"/>
  <c r="G29" i="25"/>
  <c r="G25"/>
  <c r="G9"/>
  <c r="E22" i="16"/>
  <c r="F22" i="14"/>
  <c r="F21" s="1"/>
  <c r="F19"/>
  <c r="D18"/>
  <c r="F16"/>
  <c r="D15"/>
  <c r="F11"/>
  <c r="F9" s="1"/>
  <c r="D10"/>
  <c r="D9" s="1"/>
  <c r="F19" i="28"/>
  <c r="F12" i="6"/>
  <c r="D34"/>
  <c r="D35"/>
  <c r="F29"/>
  <c r="D22"/>
  <c r="F15" i="12"/>
  <c r="F16"/>
  <c r="F17"/>
  <c r="F18"/>
  <c r="E9" i="25"/>
  <c r="E30" i="16"/>
  <c r="E29" i="25"/>
  <c r="E25"/>
  <c r="F17" i="22"/>
  <c r="F15"/>
  <c r="F13"/>
  <c r="F12"/>
  <c r="F11"/>
  <c r="F9"/>
  <c r="F12" i="20"/>
  <c r="F10"/>
  <c r="F9"/>
  <c r="F11" i="13"/>
  <c r="F14" i="12"/>
  <c r="E11"/>
  <c r="D11"/>
  <c r="D35" i="11"/>
  <c r="D34"/>
  <c r="J34" s="1"/>
  <c r="J32"/>
  <c r="D31"/>
  <c r="J31" s="1"/>
  <c r="J30"/>
  <c r="D29"/>
  <c r="J29" s="1"/>
  <c r="D28"/>
  <c r="J28" s="1"/>
  <c r="D27"/>
  <c r="J27" s="1"/>
  <c r="D26"/>
  <c r="J26" s="1"/>
  <c r="D25"/>
  <c r="J25" s="1"/>
  <c r="D24"/>
  <c r="J24" s="1"/>
  <c r="D23"/>
  <c r="J23" s="1"/>
  <c r="D22"/>
  <c r="J22" s="1"/>
  <c r="D21"/>
  <c r="J21" s="1"/>
  <c r="D20"/>
  <c r="J20" s="1"/>
  <c r="D19"/>
  <c r="J19" s="1"/>
  <c r="D18"/>
  <c r="J18" s="1"/>
  <c r="J17"/>
  <c r="D17"/>
  <c r="D16"/>
  <c r="J16" s="1"/>
  <c r="D15"/>
  <c r="J15" s="1"/>
  <c r="D14"/>
  <c r="J14" s="1"/>
  <c r="D13"/>
  <c r="J13" s="1"/>
  <c r="D12"/>
  <c r="J12" s="1"/>
  <c r="D13" i="6"/>
  <c r="D18"/>
  <c r="D19"/>
  <c r="D20"/>
  <c r="D21"/>
  <c r="D24"/>
  <c r="D25"/>
  <c r="D26"/>
  <c r="D27"/>
  <c r="D30"/>
  <c r="D31"/>
  <c r="D32"/>
  <c r="D33"/>
  <c r="D36"/>
  <c r="D37"/>
  <c r="E16"/>
  <c r="E23"/>
  <c r="D23" s="1"/>
  <c r="E29"/>
  <c r="I17"/>
  <c r="I29"/>
  <c r="I7"/>
  <c r="J36" i="11" l="1"/>
  <c r="D15" i="32"/>
  <c r="E9"/>
  <c r="F14" i="14"/>
  <c r="F23"/>
  <c r="D29" i="6"/>
  <c r="D14" i="14"/>
  <c r="D23"/>
  <c r="D17" i="6"/>
  <c r="G33" i="25"/>
  <c r="F19" i="22"/>
  <c r="I16" i="6"/>
  <c r="D16" s="1"/>
  <c r="D12"/>
  <c r="F7"/>
  <c r="F11" i="12"/>
  <c r="F19" s="1"/>
  <c r="F13" i="20"/>
  <c r="E33" i="25"/>
  <c r="E15" i="6"/>
  <c r="D9" i="32" l="1"/>
  <c r="E7"/>
  <c r="D7" s="1"/>
  <c r="I15" i="6"/>
  <c r="D15" s="1"/>
  <c r="D10" i="8"/>
  <c r="G10"/>
  <c r="D8"/>
  <c r="G8"/>
  <c r="E9" i="6"/>
  <c r="H10" i="8" l="1"/>
  <c r="I10"/>
  <c r="E10"/>
  <c r="F10"/>
  <c r="E8"/>
  <c r="F8"/>
  <c r="I8"/>
  <c r="H8"/>
  <c r="E7" i="6"/>
  <c r="D7" s="1"/>
  <c r="D9"/>
</calcChain>
</file>

<file path=xl/sharedStrings.xml><?xml version="1.0" encoding="utf-8"?>
<sst xmlns="http://schemas.openxmlformats.org/spreadsheetml/2006/main" count="1098" uniqueCount="496">
  <si>
    <t/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</si>
  <si>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</si>
  <si>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</si>
  <si>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</si>
  <si>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</si>
  <si>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</si>
  <si>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</si>
  <si>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</si>
  <si>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</si>
  <si>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</si>
  <si>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</si>
  <si>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</si>
  <si>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</si>
  <si>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</si>
  <si>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</si>
  <si>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</si>
  <si>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</si>
  <si>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</si>
  <si>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</si>
  <si>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</si>
  <si>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</si>
  <si>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</si>
  <si>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</si>
  <si>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</si>
  <si>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</si>
  <si>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</si>
  <si>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</si>
  <si>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</si>
  <si>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</si>
  <si>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</si>
  <si>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</si>
  <si>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</si>
  <si>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</si>
  <si>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</si>
  <si>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</si>
  <si>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</si>
  <si>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</si>
  <si>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</si>
  <si>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</si>
  <si>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</si>
  <si>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</si>
  <si>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</si>
  <si>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</si>
  <si>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</si>
  <si>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</si>
  <si>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</si>
  <si>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</si>
  <si>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</si>
  <si>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</si>
  <si>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</si>
  <si>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</si>
  <si>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</si>
  <si>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</si>
  <si>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Цели деятельности учреждения в соответствии с Уставом учреждения:</t>
  </si>
  <si>
    <t>…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</si>
  <si>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</si>
  <si>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</si>
  <si>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</si>
  <si>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</si>
  <si>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</si>
  <si>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</si>
  <si>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</si>
  <si>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</si>
  <si>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</si>
  <si>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</si>
  <si>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</si>
  <si>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</si>
  <si>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</si>
  <si>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</si>
  <si>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</si>
  <si>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</si>
  <si>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</si>
  <si>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</si>
  <si>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</si>
  <si>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</si>
  <si>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</si>
  <si>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</si>
  <si>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</si>
  <si>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</si>
  <si>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счетах, открытых в Департаменте финансов Брянской области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</si>
  <si>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</si>
  <si>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</si>
  <si>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</si>
  <si>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</si>
  <si>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</si>
  <si>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</si>
  <si>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</si>
  <si>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</si>
  <si>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</si>
  <si>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</si>
  <si>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</si>
  <si>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</si>
  <si>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</si>
  <si>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</si>
  <si>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</si>
  <si>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</si>
  <si>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</si>
  <si>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</si>
  <si>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</si>
  <si>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</si>
  <si>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</si>
  <si>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</si>
  <si>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</si>
  <si>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</si>
  <si>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</si>
  <si>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</si>
  <si>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</si>
  <si>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</si>
  <si>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</si>
  <si>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</si>
  <si>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</si>
  <si>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</si>
  <si>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</si>
  <si>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</si>
  <si>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</si>
  <si>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</si>
  <si>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</si>
  <si>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</si>
  <si>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</si>
  <si>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</si>
  <si>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</si>
  <si>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</si>
  <si>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</si>
  <si>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</si>
  <si>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</si>
  <si>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</si>
  <si>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</si>
  <si>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</si>
  <si>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</si>
  <si>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</si>
  <si>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</si>
  <si>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</si>
  <si>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</si>
  <si>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</si>
  <si>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</si>
  <si>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</si>
  <si>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</si>
  <si>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Таблица 2.1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</si>
  <si>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</si>
  <si>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</si>
  <si>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</si>
  <si>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</si>
  <si>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</si>
  <si>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</si>
  <si>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</si>
  <si>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</si>
  <si>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</si>
  <si>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</si>
  <si>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</si>
  <si>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</si>
  <si>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</si>
  <si>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</si>
  <si>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Таблица 3</t>
  </si>
  <si>
    <t>Сумма, рублей
(с точностью до двух знаков после запятой)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</si>
  <si>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</si>
  <si>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</si>
  <si>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</si>
  <si>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</si>
  <si>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</si>
  <si>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</si>
  <si>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</si>
  <si>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</si>
  <si>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</si>
  <si>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</si>
  <si>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2019 год</t>
  </si>
  <si>
    <t>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5 - 8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9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</si>
  <si>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опционально</t>
  </si>
  <si>
    <t>Расчеты (обоснования) к плану финансово-хозяйственной деятельности государственного учрежения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</si>
  <si>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</si>
  <si>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</si>
  <si>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</si>
  <si>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</si>
  <si>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</si>
  <si>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</si>
  <si>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</si>
  <si>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</si>
  <si>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</si>
  <si>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</si>
  <si>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рублей (гр.3 х гр.4 х (1 + гр.8/100) х гр.9 х 12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</si>
  <si>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</si>
  <si>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</si>
  <si>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</si>
  <si>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</si>
  <si>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</si>
  <si>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</si>
  <si>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</si>
  <si>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</si>
  <si>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</si>
  <si>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</si>
  <si>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</si>
  <si>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компенсация дополнительных расходов, связанных с проживанием вне месте постоянного жительства (суточных)</t>
  </si>
  <si>
    <t>компенсация расходов по проезду в служебные командировки</t>
  </si>
  <si>
    <t>компенсация расходов по найму жилого помещения</t>
  </si>
  <si>
    <t>1.3.</t>
  </si>
  <si>
    <t>Выплаты персоналу при направлении в служебные командировки на территории иностранных государств, в том числе:</t>
  </si>
  <si>
    <t>Пособие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</si>
  <si>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</si>
  <si>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</si>
  <si>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</si>
  <si>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</si>
  <si>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</si>
  <si>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</si>
  <si>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</si>
  <si>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</si>
  <si>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</si>
  <si>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</si>
  <si>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</si>
  <si>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</si>
  <si>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</si>
  <si>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</si>
  <si>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</si>
  <si>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</si>
  <si>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</si>
  <si>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</si>
  <si>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</si>
  <si>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212)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</si>
  <si>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</si>
  <si>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</si>
  <si>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</si>
  <si>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</si>
  <si>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</si>
  <si>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</si>
  <si>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</si>
  <si>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</si>
  <si>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</si>
  <si>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</si>
  <si>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</si>
  <si>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</si>
  <si>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</si>
  <si>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</si>
  <si>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</si>
  <si>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</si>
  <si>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</si>
  <si>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</si>
  <si>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</si>
  <si>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</si>
  <si>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Транспортный налог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</si>
  <si>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</si>
  <si>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</si>
  <si>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</si>
  <si>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</si>
  <si>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</si>
  <si>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</si>
  <si>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Абонентская плата за номер</t>
  </si>
  <si>
    <t>Повременная оплата междугородних, международных и местных телефонных соединений</t>
  </si>
  <si>
    <t>Оплата сотовой связи по тарифам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</si>
  <si>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</si>
  <si>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</si>
  <si>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</si>
  <si>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</si>
  <si>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</si>
  <si>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</si>
  <si>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</si>
  <si>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</si>
  <si>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</si>
  <si>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</si>
  <si>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</si>
  <si>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</si>
  <si>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</si>
  <si>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</si>
  <si>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</si>
  <si>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</si>
  <si>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</si>
  <si>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</si>
  <si>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</si>
  <si>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</si>
  <si>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</si>
  <si>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</si>
  <si>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</si>
  <si>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</si>
  <si>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</si>
  <si>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</si>
  <si>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дезинфекция, дезинсекция, дератизация, дегазация</t>
  </si>
  <si>
    <t>саниторно-гигиеническое обслуживание, мойка и чистка помещений, окон, натирка полов</t>
  </si>
  <si>
    <t>Ремонт (текущий и капитальный) имущества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</si>
  <si>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</si>
  <si>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</si>
  <si>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</si>
  <si>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</si>
  <si>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</si>
  <si>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</si>
  <si>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</si>
  <si>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</si>
  <si>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</si>
  <si>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</si>
  <si>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</si>
  <si>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</si>
  <si>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</si>
  <si>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</si>
  <si>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</si>
  <si>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</si>
  <si>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</si>
  <si>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</si>
  <si>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</si>
  <si>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</si>
  <si>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</si>
  <si>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</si>
  <si>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</si>
  <si>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</si>
  <si>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</si>
  <si>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</si>
  <si>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Всего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</si>
  <si>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</si>
  <si>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</si>
  <si>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</si>
  <si>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</si>
  <si>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</si>
  <si>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</si>
  <si>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</si>
  <si>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</si>
  <si>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</si>
  <si>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</si>
  <si>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</si>
  <si>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</si>
  <si>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</si>
  <si>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</si>
  <si>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</si>
  <si>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</si>
  <si>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</si>
  <si>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</si>
  <si>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</si>
  <si>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</si>
  <si>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</si>
  <si>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</si>
  <si>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</si>
  <si>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</si>
  <si>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</si>
  <si>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</si>
  <si>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</si>
  <si>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</si>
  <si>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</si>
  <si>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</si>
  <si>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</si>
  <si>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</si>
  <si>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</si>
  <si>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</si>
  <si>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</si>
  <si>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</si>
  <si>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</si>
  <si>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</si>
  <si>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</si>
  <si>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Приказов Минфина России от 27.12.2013 № 140н, от 24.09.2015 № 140н)</t>
  </si>
  <si>
    <t>от 28 июля 2010 г. № 81н</t>
  </si>
  <si>
    <t>учреждения, утвержденным Приказом Министерства финансов Российской Федерации</t>
  </si>
  <si>
    <t>к Требованиям к плану финансово-хозяйственной деятельности государственного (муниципального)</t>
  </si>
  <si>
    <t>Приложение</t>
  </si>
  <si>
    <t>заголовочная</t>
  </si>
  <si>
    <t>цели, виды деятельности</t>
  </si>
  <si>
    <t>услуги</t>
  </si>
  <si>
    <t>балансовая</t>
  </si>
  <si>
    <t>фин. состояние</t>
  </si>
  <si>
    <t>поступления и выплаты</t>
  </si>
  <si>
    <t>закупка ТРУ</t>
  </si>
  <si>
    <t>временное</t>
  </si>
  <si>
    <t>справочная</t>
  </si>
  <si>
    <t>обоснование (210) 1</t>
  </si>
  <si>
    <t>обоснование (210) 2</t>
  </si>
  <si>
    <t>обоснование (210) 3</t>
  </si>
  <si>
    <t>обоснование (210) 4</t>
  </si>
  <si>
    <t>обоснование (220)</t>
  </si>
  <si>
    <t>обоснование (230)</t>
  </si>
  <si>
    <t>обоснование (240)</t>
  </si>
  <si>
    <t>обоснование (250)</t>
  </si>
  <si>
    <t>обоснование (260) 1</t>
  </si>
  <si>
    <t>обоснование (260) 2</t>
  </si>
  <si>
    <t>обоснование (260) 3</t>
  </si>
  <si>
    <t>обоснование (260) 4</t>
  </si>
  <si>
    <t>обоснование (260) 5</t>
  </si>
  <si>
    <t>обоснование (260) 6</t>
  </si>
  <si>
    <t>обоснование (260) 7</t>
  </si>
  <si>
    <t>обоснование (260) 8</t>
  </si>
  <si>
    <t>сведения о операциях</t>
  </si>
  <si>
    <t>Состав ПФХД</t>
  </si>
  <si>
    <t>новое</t>
  </si>
  <si>
    <t>80.10.1</t>
  </si>
  <si>
    <t>местный бюджет</t>
  </si>
  <si>
    <t>Заведующая</t>
  </si>
  <si>
    <t>Воспитатель</t>
  </si>
  <si>
    <t>Музыкальный руководитель</t>
  </si>
  <si>
    <t>Старший воспитатель</t>
  </si>
  <si>
    <t>Заместитель заведующей по воспитательной работе</t>
  </si>
  <si>
    <t>Педагог-организатор</t>
  </si>
  <si>
    <t>Инструктор по физкультуре</t>
  </si>
  <si>
    <t>Заместитель заведующей по хозяйственой части</t>
  </si>
  <si>
    <t>Младший воспитатель</t>
  </si>
  <si>
    <t>Шеф-повар</t>
  </si>
  <si>
    <t>Повар</t>
  </si>
  <si>
    <t>Кладовщик</t>
  </si>
  <si>
    <t>Кастелянша</t>
  </si>
  <si>
    <t>Машинист по стирке</t>
  </si>
  <si>
    <t>Подсобный рабочий</t>
  </si>
  <si>
    <t>Уборщица</t>
  </si>
  <si>
    <t>Учитель-логопед</t>
  </si>
  <si>
    <t>Рабочий по обслуживанию</t>
  </si>
  <si>
    <t>сторож</t>
  </si>
  <si>
    <t>материальная помощь к отпуску</t>
  </si>
  <si>
    <t xml:space="preserve">стимулирующий фонд </t>
  </si>
  <si>
    <t>Рабочий по обслуживанию бассейна</t>
  </si>
  <si>
    <t>Делопроизводитель</t>
  </si>
  <si>
    <t>интернет</t>
  </si>
  <si>
    <t>уборка (утилизация) мусора</t>
  </si>
  <si>
    <t>вывоз  мусора, твердых бытовых и промышленных отходов</t>
  </si>
  <si>
    <t>18,6</t>
  </si>
  <si>
    <t>техобслуживание кнопок тревожности</t>
  </si>
  <si>
    <t>техобслуживание узлов учета теплоэнергии</t>
  </si>
  <si>
    <t>техобслуживание водосчетчиков</t>
  </si>
  <si>
    <t>промывка системы отопления</t>
  </si>
  <si>
    <t>техобслуживание пожарной сигнализации</t>
  </si>
  <si>
    <t>радиомониторинг системы оповещения о пожаре</t>
  </si>
  <si>
    <t>зарядка огнетушителей</t>
  </si>
  <si>
    <t xml:space="preserve">Обучение ПТ Минимум </t>
  </si>
  <si>
    <t>обучение ответственных по работе в электроустановкая</t>
  </si>
  <si>
    <t>обучение ответственных по охране труда</t>
  </si>
  <si>
    <t>обучение по оказанию первой помощи</t>
  </si>
  <si>
    <t>охрана объекта при помощи кнопки тревожности</t>
  </si>
  <si>
    <t>медосмотр</t>
  </si>
  <si>
    <t>паспорт здоровья</t>
  </si>
  <si>
    <t xml:space="preserve">подписка </t>
  </si>
  <si>
    <t>посещение музея</t>
  </si>
  <si>
    <t>утилизация ламп</t>
  </si>
  <si>
    <t>исследование смывов</t>
  </si>
  <si>
    <t>обучение руководителей</t>
  </si>
  <si>
    <t>питание : ясельная группа</t>
  </si>
  <si>
    <t>садовая группа</t>
  </si>
  <si>
    <t>медикаменты</t>
  </si>
  <si>
    <t>моющие средства</t>
  </si>
  <si>
    <t>хозяйственные товары</t>
  </si>
  <si>
    <t>строительные материалы</t>
  </si>
  <si>
    <t>наглядные пособия</t>
  </si>
  <si>
    <t>льготник 60%</t>
  </si>
  <si>
    <t>Плата за негативную среду</t>
  </si>
  <si>
    <t>внебюджетные средства</t>
  </si>
  <si>
    <t>текущий ремонт здания</t>
  </si>
  <si>
    <t>капитальный ремонт здания</t>
  </si>
  <si>
    <t>питание внебюджетные средства</t>
  </si>
  <si>
    <t>244</t>
  </si>
  <si>
    <t>компенсация части родительской платы за присмотр и уход</t>
  </si>
  <si>
    <t>целевые субсидии</t>
  </si>
  <si>
    <t>видионаблюдение</t>
  </si>
  <si>
    <t>Госпошлина,пени</t>
  </si>
  <si>
    <t>ТБО транспортирование</t>
  </si>
  <si>
    <t>изготовление энергопаспорта</t>
  </si>
  <si>
    <t>изготовление проекта по опасным отходам</t>
  </si>
  <si>
    <t>измеренеие сопротивления изоляции</t>
  </si>
  <si>
    <t>6.7. Расчет (обоснование) расходов на приобретение основных средств (строка 267) бюджет</t>
  </si>
  <si>
    <t>310</t>
  </si>
  <si>
    <t xml:space="preserve">Реализация  гарантированного гражданам Российской Федерации права на получение общедоступного и бесплатного дошкольного образования.
• Основной целью деятельности дошкольного образования  учреждения является  осуществление  образовательной деятельности  по образовательным программам дошкольного образования, присмотр и уход за детьми.
• осуществление физического и психического развития всех детей, создание условий для разностороннего развития личности ребенка путем удовлетворения потребностей его в игре, общении, познавательной деятельности. Учреждение является муниципальным, гражданским, некоммерческим образовательным учреждением.
</t>
  </si>
  <si>
    <t xml:space="preserve">охрана жизни и укрепление физического и психического здоровья детей; обеспечение познавательно - речевого, социально - личностного, художественно - эстетического и физического развития детей;  
•   воспитание с учетом возрастных категорий у детей гражданственности, уважение к правам и свободам человека, любви к окружающей природе, Родине, семье; осуществление необходимой коррекции недостатков в физическом и психическом развитии; 
•  взаимодействие с семьями детей для обеспечения полноценного их развития; оказание консультативной и методической помощи родителям (законным представителям) по вопросам воспитания, обучения и развития детей. 
•   осуществление образовательной деятельности  по дополнительным образовательным программам, реализация  которых  не является  основной целью деятельности образовательного  учреждения.
•    формирование общей культуры, развития физических, интеллектуальных, нравственных, эстетических и личностных качеств, формирование предпосылок учебной деятельности, сохранение и укрепление здоровья детей дошкольного возраста, создает возможность удовлетворения потребности воспитанника в самообразовании и получении дополнительного образования, обеспечивает присмотр, уход и оздоровление. 
</t>
  </si>
  <si>
    <t>Виды деятельности учреждения:</t>
  </si>
  <si>
    <t>Перечень услуг (работ), осуществляемых на платной основе:</t>
  </si>
  <si>
    <t xml:space="preserve">образовательные услуги по программам - уход и присмотр за детьми в выходные и праздничные дни в группе кратковременного пребывания;
•   организация кружков по интересам, в т.ч. художественно-эстетической направленности;
•  занятия с учителем - логопедом для детей, в т.ч. посещающих группу кратковременного пребывания.
</t>
  </si>
  <si>
    <t>Код вида деятельности</t>
  </si>
  <si>
    <t>ОКПД</t>
  </si>
  <si>
    <t>САДЫ</t>
  </si>
  <si>
    <t xml:space="preserve">000000000001530112111784000301000301001100101 </t>
  </si>
  <si>
    <t>11.784.0</t>
  </si>
  <si>
    <t>Реализация основных общеобразовательных программ дошкольного образования</t>
  </si>
  <si>
    <t>не указано</t>
  </si>
  <si>
    <t>От 3 лет до 8 лет</t>
  </si>
  <si>
    <t>Очная</t>
  </si>
  <si>
    <t>Услуга</t>
  </si>
  <si>
    <t>государственная (муниципальная) услуга или работа бесплатная</t>
  </si>
  <si>
    <t>80.10.11</t>
  </si>
  <si>
    <t>Физические лица в возрасте до 8 лет</t>
  </si>
  <si>
    <t xml:space="preserve">000000000001530112111784000301000201002100101 </t>
  </si>
  <si>
    <t>От 1 года до 3 лет</t>
  </si>
  <si>
    <t xml:space="preserve">000000000001530112111785001100300006003100101 </t>
  </si>
  <si>
    <t>11.785.0</t>
  </si>
  <si>
    <t>Присмотр и уход</t>
  </si>
  <si>
    <t>физические лица за исключением льготных категорий</t>
  </si>
  <si>
    <t>группа полного дня</t>
  </si>
  <si>
    <t>государственная (муниципальная) услуга или работа бесплатная;государственная (муниципальная) услуга или работа платная</t>
  </si>
  <si>
    <t>85.32</t>
  </si>
  <si>
    <t>85.32.11;85.32.12</t>
  </si>
  <si>
    <t>Физические лица</t>
  </si>
  <si>
    <t xml:space="preserve">000000000001530112111785001100200006005100101 </t>
  </si>
  <si>
    <t>Показатели по поступлениям и выплатам учреждения 
на 2020 г.</t>
  </si>
  <si>
    <t>2020 год</t>
  </si>
  <si>
    <t>в.б</t>
  </si>
  <si>
    <t>Электромантер</t>
  </si>
  <si>
    <t>Сведения о балансовой стоимости имущества учреждения по состоянию на 01.10.2018 г.</t>
  </si>
  <si>
    <t>по состоянию на 01.10.2018 г.</t>
  </si>
  <si>
    <t>на 2019 год (очередной финансовый год)</t>
  </si>
  <si>
    <t>Показатели выплат по расходам
на закупку товаров, работ, услуг учреждения на 2019 год</t>
  </si>
  <si>
    <t>на 2020год (первый год планового периода)</t>
  </si>
  <si>
    <t>на 2021 год (второй год планового периода)</t>
  </si>
  <si>
    <t>Сведения о средствах, поступающих во временное распоряжение учреждения
на 2019 год</t>
  </si>
  <si>
    <t>2021 год</t>
  </si>
  <si>
    <t>Показатели по поступлениям и выплатам учреждения 
на 2021 г.</t>
  </si>
  <si>
    <t>спецодежда</t>
  </si>
  <si>
    <t>иные цели</t>
  </si>
  <si>
    <t>измерение сопротивления</t>
  </si>
  <si>
    <t>охрана объектов Росгвардией</t>
  </si>
  <si>
    <t>надворное игровое оборудование</t>
  </si>
  <si>
    <t xml:space="preserve">Показатели по поступлениям и выплатам учреждения на 2020 год
</t>
  </si>
  <si>
    <t>компенсация родительской платы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</si>
</sst>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_ ;\-0\ "/>
    <numFmt numFmtId="166" formatCode="#,##0_ ;\-#,##0\ "/>
    <numFmt numFmtId="167" formatCode="#,##0.00_ ;\-#,##0.00\ "/>
    <numFmt numFmtId="168" formatCode="0.00_ ;\-0.00\ "/>
  </numFmts>
  <fonts count="4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 Narrow"/>
      <family val="2"/>
      <charset val="204"/>
    </font>
    <font>
      <sz val="10"/>
      <name val="Segoe UI"/>
      <family val="2"/>
      <charset val="204"/>
    </font>
    <font>
      <sz val="8"/>
      <name val="Segoe UI"/>
      <family val="2"/>
      <charset val="204"/>
    </font>
    <font>
      <b/>
      <sz val="10"/>
      <name val="Segoe UI"/>
      <family val="2"/>
      <charset val="204"/>
    </font>
    <font>
      <b/>
      <sz val="10"/>
      <color rgb="FF000000"/>
      <name val="Segoe UI"/>
      <family val="2"/>
      <charset val="204"/>
    </font>
    <font>
      <sz val="10"/>
      <color rgb="FF000000"/>
      <name val="Segoe UI"/>
      <family val="2"/>
      <charset val="204"/>
    </font>
    <font>
      <sz val="8"/>
      <color rgb="FF000000"/>
      <name val="Segoe UI"/>
      <family val="2"/>
      <charset val="204"/>
    </font>
    <font>
      <b/>
      <sz val="10"/>
      <color rgb="FFFFFFFF"/>
      <name val="Segoe UI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sz val="7"/>
      <name val="Arial Narrow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6.5"/>
      <name val="Arial"/>
      <family val="2"/>
      <charset val="204"/>
    </font>
    <font>
      <u/>
      <sz val="10"/>
      <color theme="10"/>
      <name val="Times New Roman"/>
      <family val="1"/>
      <charset val="204"/>
    </font>
    <font>
      <b/>
      <sz val="12"/>
      <color indexed="18"/>
      <name val="Segoe UI"/>
      <family val="2"/>
      <charset val="204"/>
    </font>
    <font>
      <sz val="10"/>
      <color indexed="18"/>
      <name val="Segoe UI"/>
      <family val="2"/>
      <charset val="204"/>
    </font>
    <font>
      <u/>
      <sz val="10"/>
      <color theme="10"/>
      <name val="Segoe UI"/>
      <family val="2"/>
      <charset val="204"/>
    </font>
    <font>
      <b/>
      <sz val="14"/>
      <color rgb="FF000000"/>
      <name val="Segoe UI"/>
      <family val="2"/>
      <charset val="204"/>
    </font>
    <font>
      <sz val="14"/>
      <color rgb="FF000000"/>
      <name val="Segoe UI"/>
      <family val="2"/>
      <charset val="204"/>
    </font>
    <font>
      <sz val="10"/>
      <color rgb="FFFF0000"/>
      <name val="Segoe UI"/>
      <family val="2"/>
      <charset val="204"/>
    </font>
    <font>
      <sz val="9"/>
      <color rgb="FF000000"/>
      <name val="Segoe UI"/>
      <family val="2"/>
      <charset val="204"/>
    </font>
    <font>
      <b/>
      <sz val="9"/>
      <color rgb="FF000000"/>
      <name val="Segoe UI"/>
      <family val="2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Segoe U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Segoe UI"/>
      <family val="2"/>
      <charset val="204"/>
    </font>
    <font>
      <b/>
      <sz val="12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164" fontId="0" fillId="0" borderId="0">
      <alignment vertical="top" wrapText="1"/>
    </xf>
    <xf numFmtId="0" fontId="11" fillId="0" borderId="0"/>
    <xf numFmtId="164" fontId="22" fillId="0" borderId="0" applyNumberFormat="0" applyFill="0" applyBorder="0" applyAlignment="0" applyProtection="0">
      <alignment vertical="top" wrapText="1"/>
    </xf>
    <xf numFmtId="0" fontId="1" fillId="0" borderId="0"/>
  </cellStyleXfs>
  <cellXfs count="415">
    <xf numFmtId="164" fontId="0" fillId="0" borderId="0" xfId="0" applyNumberFormat="1" applyFont="1" applyFill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vertical="center" wrapText="1"/>
    </xf>
    <xf numFmtId="164" fontId="8" fillId="0" borderId="0" xfId="0" applyNumberFormat="1" applyFont="1" applyFill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left" vertical="center" wrapText="1" indent="2"/>
    </xf>
    <xf numFmtId="4" fontId="8" fillId="0" borderId="2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vertical="center" wrapText="1"/>
    </xf>
    <xf numFmtId="164" fontId="9" fillId="0" borderId="0" xfId="0" applyNumberFormat="1" applyFont="1" applyFill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Alignment="1">
      <alignment vertical="top" wrapText="1"/>
    </xf>
    <xf numFmtId="0" fontId="8" fillId="0" borderId="4" xfId="0" applyNumberFormat="1" applyFont="1" applyFill="1" applyBorder="1" applyAlignment="1">
      <alignment horizontal="left" vertical="center" wrapText="1" indent="1"/>
    </xf>
    <xf numFmtId="0" fontId="8" fillId="0" borderId="4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Alignment="1">
      <alignment horizontal="right" vertical="top" wrapText="1"/>
    </xf>
    <xf numFmtId="4" fontId="8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horizontal="right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vertical="center" wrapText="1"/>
    </xf>
    <xf numFmtId="164" fontId="8" fillId="0" borderId="3" xfId="0" quotePrefix="1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/>
    </xf>
    <xf numFmtId="165" fontId="8" fillId="0" borderId="3" xfId="0" applyNumberFormat="1" applyFont="1" applyFill="1" applyBorder="1" applyAlignment="1">
      <alignment horizontal="center" vertical="top"/>
    </xf>
    <xf numFmtId="164" fontId="8" fillId="0" borderId="3" xfId="0" applyNumberFormat="1" applyFont="1" applyFill="1" applyBorder="1" applyAlignment="1">
      <alignment vertical="top"/>
    </xf>
    <xf numFmtId="164" fontId="8" fillId="0" borderId="18" xfId="0" applyNumberFormat="1" applyFont="1" applyFill="1" applyBorder="1" applyAlignment="1">
      <alignment vertical="top"/>
    </xf>
    <xf numFmtId="165" fontId="8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 indent="1"/>
    </xf>
    <xf numFmtId="49" fontId="8" fillId="0" borderId="3" xfId="0" applyNumberFormat="1" applyFont="1" applyFill="1" applyBorder="1" applyAlignment="1">
      <alignment horizontal="left" vertical="center" wrapText="1" indent="2"/>
    </xf>
    <xf numFmtId="49" fontId="8" fillId="0" borderId="18" xfId="0" applyNumberFormat="1" applyFont="1" applyFill="1" applyBorder="1" applyAlignment="1"/>
    <xf numFmtId="164" fontId="8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left" vertical="center" wrapText="1" indent="3"/>
    </xf>
    <xf numFmtId="49" fontId="8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left"/>
    </xf>
    <xf numFmtId="0" fontId="12" fillId="0" borderId="0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left"/>
    </xf>
    <xf numFmtId="0" fontId="14" fillId="0" borderId="0" xfId="1" applyNumberFormat="1" applyFont="1" applyBorder="1" applyAlignment="1">
      <alignment horizontal="left"/>
    </xf>
    <xf numFmtId="0" fontId="14" fillId="0" borderId="21" xfId="1" applyNumberFormat="1" applyFont="1" applyBorder="1" applyAlignment="1">
      <alignment horizontal="left"/>
    </xf>
    <xf numFmtId="0" fontId="14" fillId="0" borderId="22" xfId="1" applyNumberFormat="1" applyFont="1" applyBorder="1" applyAlignment="1">
      <alignment horizontal="left"/>
    </xf>
    <xf numFmtId="0" fontId="14" fillId="0" borderId="23" xfId="1" applyNumberFormat="1" applyFont="1" applyBorder="1" applyAlignment="1">
      <alignment horizontal="left"/>
    </xf>
    <xf numFmtId="0" fontId="13" fillId="0" borderId="24" xfId="1" applyNumberFormat="1" applyFont="1" applyBorder="1" applyAlignment="1">
      <alignment horizontal="left"/>
    </xf>
    <xf numFmtId="0" fontId="12" fillId="0" borderId="25" xfId="1" applyNumberFormat="1" applyFont="1" applyBorder="1" applyAlignment="1">
      <alignment horizontal="left"/>
    </xf>
    <xf numFmtId="0" fontId="14" fillId="0" borderId="0" xfId="1" applyNumberFormat="1" applyFont="1" applyBorder="1" applyAlignment="1">
      <alignment horizontal="left" vertical="top"/>
    </xf>
    <xf numFmtId="0" fontId="15" fillId="0" borderId="24" xfId="1" applyNumberFormat="1" applyFont="1" applyBorder="1" applyAlignment="1">
      <alignment horizontal="center"/>
    </xf>
    <xf numFmtId="0" fontId="15" fillId="0" borderId="0" xfId="1" applyNumberFormat="1" applyFont="1" applyBorder="1" applyAlignment="1">
      <alignment horizontal="center"/>
    </xf>
    <xf numFmtId="0" fontId="15" fillId="0" borderId="26" xfId="1" applyNumberFormat="1" applyFont="1" applyBorder="1" applyAlignment="1">
      <alignment horizontal="center"/>
    </xf>
    <xf numFmtId="0" fontId="15" fillId="0" borderId="27" xfId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right"/>
    </xf>
    <xf numFmtId="0" fontId="13" fillId="0" borderId="0" xfId="1" applyNumberFormat="1" applyFont="1" applyBorder="1" applyAlignment="1">
      <alignment horizontal="left" vertical="center"/>
    </xf>
    <xf numFmtId="0" fontId="13" fillId="0" borderId="0" xfId="1" applyNumberFormat="1" applyFont="1" applyBorder="1" applyAlignment="1">
      <alignment horizontal="right" vertical="center"/>
    </xf>
    <xf numFmtId="0" fontId="13" fillId="0" borderId="0" xfId="1" applyNumberFormat="1" applyFont="1" applyBorder="1" applyAlignment="1">
      <alignment horizontal="left" vertical="top"/>
    </xf>
    <xf numFmtId="0" fontId="13" fillId="0" borderId="19" xfId="1" applyNumberFormat="1" applyFont="1" applyBorder="1" applyAlignment="1">
      <alignment horizontal="left" vertical="top"/>
    </xf>
    <xf numFmtId="0" fontId="13" fillId="0" borderId="18" xfId="1" applyNumberFormat="1" applyFont="1" applyBorder="1" applyAlignment="1">
      <alignment horizontal="left" vertical="top"/>
    </xf>
    <xf numFmtId="0" fontId="13" fillId="0" borderId="17" xfId="1" applyNumberFormat="1" applyFont="1" applyBorder="1" applyAlignment="1">
      <alignment horizontal="left" vertical="top"/>
    </xf>
    <xf numFmtId="0" fontId="13" fillId="0" borderId="47" xfId="1" applyNumberFormat="1" applyFont="1" applyBorder="1" applyAlignment="1">
      <alignment horizontal="left"/>
    </xf>
    <xf numFmtId="0" fontId="13" fillId="0" borderId="46" xfId="1" applyNumberFormat="1" applyFont="1" applyBorder="1" applyAlignment="1">
      <alignment horizontal="left"/>
    </xf>
    <xf numFmtId="49" fontId="12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left" wrapText="1"/>
    </xf>
    <xf numFmtId="0" fontId="13" fillId="0" borderId="0" xfId="1" applyNumberFormat="1" applyFont="1" applyBorder="1" applyAlignment="1">
      <alignment horizontal="center" vertical="top"/>
    </xf>
    <xf numFmtId="49" fontId="14" fillId="0" borderId="0" xfId="1" applyNumberFormat="1" applyFont="1" applyBorder="1" applyAlignment="1">
      <alignment horizontal="center" vertical="center"/>
    </xf>
    <xf numFmtId="0" fontId="14" fillId="0" borderId="0" xfId="1" applyNumberFormat="1" applyFont="1" applyBorder="1" applyAlignment="1">
      <alignment horizontal="left" vertical="center"/>
    </xf>
    <xf numFmtId="0" fontId="14" fillId="0" borderId="0" xfId="1" applyNumberFormat="1" applyFont="1" applyBorder="1" applyAlignment="1">
      <alignment horizontal="right" vertical="center"/>
    </xf>
    <xf numFmtId="0" fontId="14" fillId="0" borderId="0" xfId="1" applyNumberFormat="1" applyFont="1" applyBorder="1" applyAlignment="1">
      <alignment horizontal="center" vertical="center"/>
    </xf>
    <xf numFmtId="0" fontId="17" fillId="0" borderId="0" xfId="1" applyNumberFormat="1" applyFont="1" applyBorder="1" applyAlignment="1">
      <alignment horizontal="left"/>
    </xf>
    <xf numFmtId="0" fontId="18" fillId="0" borderId="0" xfId="1" applyNumberFormat="1" applyFont="1" applyBorder="1" applyAlignment="1">
      <alignment horizontal="left" vertical="center"/>
    </xf>
    <xf numFmtId="0" fontId="18" fillId="0" borderId="0" xfId="1" applyNumberFormat="1" applyFont="1" applyBorder="1" applyAlignment="1">
      <alignment horizontal="left"/>
    </xf>
    <xf numFmtId="0" fontId="18" fillId="0" borderId="0" xfId="1" applyNumberFormat="1" applyFont="1" applyBorder="1" applyAlignment="1">
      <alignment horizontal="right"/>
    </xf>
    <xf numFmtId="0" fontId="18" fillId="0" borderId="0" xfId="1" applyNumberFormat="1" applyFont="1" applyFill="1" applyBorder="1" applyAlignment="1">
      <alignment horizontal="left"/>
    </xf>
    <xf numFmtId="0" fontId="19" fillId="0" borderId="0" xfId="1" applyNumberFormat="1" applyFont="1" applyBorder="1" applyAlignment="1">
      <alignment horizontal="left"/>
    </xf>
    <xf numFmtId="0" fontId="14" fillId="0" borderId="0" xfId="1" applyNumberFormat="1" applyFont="1" applyBorder="1" applyAlignment="1">
      <alignment horizontal="center" vertical="top"/>
    </xf>
    <xf numFmtId="0" fontId="13" fillId="0" borderId="0" xfId="1" applyNumberFormat="1" applyFont="1" applyBorder="1" applyAlignment="1">
      <alignment horizontal="center"/>
    </xf>
    <xf numFmtId="0" fontId="21" fillId="0" borderId="0" xfId="1" applyNumberFormat="1" applyFont="1" applyBorder="1" applyAlignment="1">
      <alignment horizontal="left"/>
    </xf>
    <xf numFmtId="164" fontId="24" fillId="0" borderId="0" xfId="0" applyNumberFormat="1" applyFont="1" applyFill="1" applyAlignment="1">
      <alignment vertical="top" wrapText="1"/>
    </xf>
    <xf numFmtId="49" fontId="25" fillId="0" borderId="0" xfId="2" quotePrefix="1" applyNumberFormat="1" applyFont="1" applyFill="1" applyAlignment="1">
      <alignment vertical="top" wrapText="1"/>
    </xf>
    <xf numFmtId="49" fontId="24" fillId="0" borderId="0" xfId="0" applyNumberFormat="1" applyFont="1" applyFill="1" applyAlignment="1">
      <alignment vertical="top" wrapText="1"/>
    </xf>
    <xf numFmtId="49" fontId="23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vertical="center" wrapText="1"/>
    </xf>
    <xf numFmtId="0" fontId="27" fillId="0" borderId="2" xfId="0" applyNumberFormat="1" applyFont="1" applyFill="1" applyBorder="1" applyAlignment="1">
      <alignment horizontal="left" vertical="center" wrapText="1" indent="2"/>
    </xf>
    <xf numFmtId="0" fontId="27" fillId="0" borderId="2" xfId="0" applyNumberFormat="1" applyFont="1" applyFill="1" applyBorder="1" applyAlignment="1">
      <alignment horizontal="left" vertical="center" wrapText="1" indent="4"/>
    </xf>
    <xf numFmtId="0" fontId="27" fillId="0" borderId="2" xfId="0" applyNumberFormat="1" applyFont="1" applyFill="1" applyBorder="1" applyAlignment="1">
      <alignment horizontal="left" vertical="center" wrapText="1" indent="5"/>
    </xf>
    <xf numFmtId="0" fontId="27" fillId="0" borderId="2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166" fontId="8" fillId="0" borderId="18" xfId="0" applyNumberFormat="1" applyFont="1" applyFill="1" applyBorder="1" applyAlignment="1">
      <alignment vertical="top"/>
    </xf>
    <xf numFmtId="166" fontId="8" fillId="0" borderId="3" xfId="0" applyNumberFormat="1" applyFont="1" applyFill="1" applyBorder="1" applyAlignment="1">
      <alignment vertical="top"/>
    </xf>
    <xf numFmtId="167" fontId="8" fillId="0" borderId="3" xfId="0" applyNumberFormat="1" applyFont="1" applyFill="1" applyBorder="1" applyAlignment="1">
      <alignment vertical="top"/>
    </xf>
    <xf numFmtId="2" fontId="8" fillId="0" borderId="0" xfId="0" applyNumberFormat="1" applyFont="1" applyFill="1" applyAlignment="1">
      <alignment vertical="top"/>
    </xf>
    <xf numFmtId="0" fontId="8" fillId="0" borderId="3" xfId="0" applyNumberFormat="1" applyFont="1" applyFill="1" applyBorder="1" applyAlignment="1">
      <alignment vertical="top"/>
    </xf>
    <xf numFmtId="2" fontId="7" fillId="0" borderId="3" xfId="0" applyNumberFormat="1" applyFont="1" applyFill="1" applyBorder="1" applyAlignment="1">
      <alignment vertical="top"/>
    </xf>
    <xf numFmtId="2" fontId="8" fillId="0" borderId="3" xfId="0" applyNumberFormat="1" applyFont="1" applyFill="1" applyBorder="1" applyAlignment="1">
      <alignment vertical="top"/>
    </xf>
    <xf numFmtId="2" fontId="7" fillId="0" borderId="3" xfId="0" applyNumberFormat="1" applyFont="1" applyFill="1" applyBorder="1" applyAlignment="1">
      <alignment horizontal="center" vertical="top"/>
    </xf>
    <xf numFmtId="9" fontId="7" fillId="0" borderId="3" xfId="0" applyNumberFormat="1" applyFont="1" applyFill="1" applyBorder="1" applyAlignment="1">
      <alignment vertical="top"/>
    </xf>
    <xf numFmtId="2" fontId="8" fillId="0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7" fontId="8" fillId="0" borderId="3" xfId="0" applyNumberFormat="1" applyFont="1" applyFill="1" applyBorder="1" applyAlignment="1">
      <alignment horizontal="center" vertical="center"/>
    </xf>
    <xf numFmtId="9" fontId="8" fillId="0" borderId="3" xfId="0" applyNumberFormat="1" applyFont="1" applyFill="1" applyBorder="1" applyAlignment="1">
      <alignment vertical="top"/>
    </xf>
    <xf numFmtId="0" fontId="27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2" fontId="26" fillId="2" borderId="2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2" fontId="27" fillId="2" borderId="2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Alignment="1">
      <alignment vertical="center" wrapText="1"/>
    </xf>
    <xf numFmtId="164" fontId="29" fillId="0" borderId="0" xfId="0" applyNumberFormat="1" applyFont="1" applyFill="1" applyAlignment="1">
      <alignment vertical="center" wrapText="1"/>
    </xf>
    <xf numFmtId="164" fontId="29" fillId="0" borderId="0" xfId="0" applyNumberFormat="1" applyFont="1" applyFill="1" applyAlignment="1">
      <alignment horizontal="right" vertical="center" wrapText="1"/>
    </xf>
    <xf numFmtId="0" fontId="30" fillId="0" borderId="2" xfId="0" applyNumberFormat="1" applyFont="1" applyFill="1" applyBorder="1" applyAlignment="1">
      <alignment vertical="center" wrapText="1"/>
    </xf>
    <xf numFmtId="2" fontId="30" fillId="0" borderId="2" xfId="0" applyNumberFormat="1" applyFont="1" applyFill="1" applyBorder="1" applyAlignment="1">
      <alignment horizontal="center" vertical="center" wrapText="1"/>
    </xf>
    <xf numFmtId="2" fontId="30" fillId="2" borderId="2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vertical="center" wrapText="1"/>
    </xf>
    <xf numFmtId="2" fontId="29" fillId="0" borderId="2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left" vertical="center" wrapText="1" indent="2"/>
    </xf>
    <xf numFmtId="2" fontId="29" fillId="2" borderId="2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left" vertical="center" wrapText="1" indent="4"/>
    </xf>
    <xf numFmtId="0" fontId="29" fillId="0" borderId="2" xfId="0" applyNumberFormat="1" applyFont="1" applyFill="1" applyBorder="1" applyAlignment="1">
      <alignment horizontal="left" vertical="center" wrapText="1" indent="5"/>
    </xf>
    <xf numFmtId="0" fontId="29" fillId="0" borderId="2" xfId="0" applyNumberFormat="1" applyFont="1" applyFill="1" applyBorder="1" applyAlignment="1">
      <alignment horizontal="left" vertical="center" wrapText="1"/>
    </xf>
    <xf numFmtId="167" fontId="8" fillId="0" borderId="3" xfId="0" quotePrefix="1" applyNumberFormat="1" applyFont="1" applyFill="1" applyBorder="1" applyAlignment="1">
      <alignment vertical="center" wrapText="1"/>
    </xf>
    <xf numFmtId="167" fontId="8" fillId="0" borderId="3" xfId="0" applyNumberFormat="1" applyFont="1" applyFill="1" applyBorder="1" applyAlignment="1">
      <alignment vertical="center" wrapText="1"/>
    </xf>
    <xf numFmtId="2" fontId="8" fillId="0" borderId="2" xfId="0" applyNumberFormat="1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43" fontId="8" fillId="0" borderId="3" xfId="0" applyNumberFormat="1" applyFont="1" applyFill="1" applyBorder="1" applyAlignment="1">
      <alignment vertical="top"/>
    </xf>
    <xf numFmtId="167" fontId="8" fillId="0" borderId="3" xfId="0" applyNumberFormat="1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top"/>
    </xf>
    <xf numFmtId="2" fontId="8" fillId="3" borderId="3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vertical="top"/>
    </xf>
    <xf numFmtId="167" fontId="8" fillId="0" borderId="0" xfId="0" applyNumberFormat="1" applyFont="1" applyFill="1" applyAlignment="1">
      <alignment vertical="top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2" fontId="28" fillId="3" borderId="3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vertical="top" wrapText="1"/>
    </xf>
    <xf numFmtId="0" fontId="26" fillId="0" borderId="3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vertical="top"/>
    </xf>
    <xf numFmtId="164" fontId="7" fillId="0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/>
    <xf numFmtId="165" fontId="8" fillId="0" borderId="13" xfId="0" applyNumberFormat="1" applyFont="1" applyFill="1" applyBorder="1" applyAlignment="1">
      <alignment horizontal="center" vertical="top"/>
    </xf>
    <xf numFmtId="2" fontId="8" fillId="0" borderId="13" xfId="0" applyNumberFormat="1" applyFont="1" applyFill="1" applyBorder="1" applyAlignment="1">
      <alignment horizontal="center" vertical="top"/>
    </xf>
    <xf numFmtId="2" fontId="8" fillId="0" borderId="13" xfId="0" applyNumberFormat="1" applyFont="1" applyFill="1" applyBorder="1" applyAlignment="1">
      <alignment horizontal="center" vertical="center"/>
    </xf>
    <xf numFmtId="164" fontId="34" fillId="0" borderId="3" xfId="0" applyNumberFormat="1" applyFont="1" applyFill="1" applyBorder="1" applyAlignment="1">
      <alignment vertical="top" wrapText="1"/>
    </xf>
    <xf numFmtId="0" fontId="35" fillId="0" borderId="3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vertical="top" wrapText="1"/>
    </xf>
    <xf numFmtId="0" fontId="1" fillId="0" borderId="0" xfId="3"/>
    <xf numFmtId="0" fontId="37" fillId="0" borderId="3" xfId="3" applyFont="1" applyFill="1" applyBorder="1" applyAlignment="1">
      <alignment vertical="top" wrapText="1"/>
    </xf>
    <xf numFmtId="0" fontId="37" fillId="0" borderId="3" xfId="3" quotePrefix="1" applyFont="1" applyFill="1" applyBorder="1" applyAlignment="1">
      <alignment vertical="top" wrapText="1"/>
    </xf>
    <xf numFmtId="0" fontId="39" fillId="0" borderId="0" xfId="3" applyFont="1" applyFill="1"/>
    <xf numFmtId="0" fontId="38" fillId="0" borderId="3" xfId="3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vertical="center"/>
    </xf>
    <xf numFmtId="10" fontId="8" fillId="0" borderId="3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top"/>
    </xf>
    <xf numFmtId="166" fontId="29" fillId="0" borderId="18" xfId="0" applyNumberFormat="1" applyFont="1" applyFill="1" applyBorder="1" applyAlignment="1">
      <alignment vertical="top"/>
    </xf>
    <xf numFmtId="164" fontId="29" fillId="0" borderId="18" xfId="0" applyNumberFormat="1" applyFont="1" applyFill="1" applyBorder="1" applyAlignment="1">
      <alignment vertical="top"/>
    </xf>
    <xf numFmtId="49" fontId="29" fillId="0" borderId="18" xfId="0" applyNumberFormat="1" applyFont="1" applyFill="1" applyBorder="1" applyAlignment="1"/>
    <xf numFmtId="164" fontId="29" fillId="0" borderId="3" xfId="0" applyNumberFormat="1" applyFont="1" applyFill="1" applyBorder="1" applyAlignment="1">
      <alignment horizontal="center" vertical="center"/>
    </xf>
    <xf numFmtId="164" fontId="29" fillId="0" borderId="3" xfId="0" applyNumberFormat="1" applyFont="1" applyFill="1" applyBorder="1" applyAlignment="1">
      <alignment horizontal="center" vertical="center" wrapText="1"/>
    </xf>
    <xf numFmtId="165" fontId="29" fillId="0" borderId="3" xfId="0" applyNumberFormat="1" applyFont="1" applyFill="1" applyBorder="1" applyAlignment="1">
      <alignment horizontal="center" vertical="top"/>
    </xf>
    <xf numFmtId="165" fontId="29" fillId="0" borderId="3" xfId="0" applyNumberFormat="1" applyFont="1" applyFill="1" applyBorder="1" applyAlignment="1">
      <alignment horizontal="center" vertical="center"/>
    </xf>
    <xf numFmtId="49" fontId="29" fillId="0" borderId="3" xfId="0" applyNumberFormat="1" applyFont="1" applyFill="1" applyBorder="1" applyAlignment="1">
      <alignment horizontal="left" vertical="center" wrapText="1"/>
    </xf>
    <xf numFmtId="166" fontId="29" fillId="0" borderId="3" xfId="0" applyNumberFormat="1" applyFont="1" applyFill="1" applyBorder="1" applyAlignment="1">
      <alignment vertical="top"/>
    </xf>
    <xf numFmtId="167" fontId="29" fillId="0" borderId="3" xfId="0" applyNumberFormat="1" applyFont="1" applyFill="1" applyBorder="1" applyAlignment="1">
      <alignment vertical="top"/>
    </xf>
    <xf numFmtId="164" fontId="29" fillId="0" borderId="3" xfId="0" applyNumberFormat="1" applyFont="1" applyFill="1" applyBorder="1" applyAlignment="1">
      <alignment vertical="top"/>
    </xf>
    <xf numFmtId="2" fontId="7" fillId="0" borderId="3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vertical="top"/>
    </xf>
    <xf numFmtId="0" fontId="29" fillId="0" borderId="2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49" fontId="35" fillId="0" borderId="3" xfId="0" applyNumberFormat="1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top"/>
    </xf>
    <xf numFmtId="164" fontId="7" fillId="0" borderId="11" xfId="0" applyNumberFormat="1" applyFont="1" applyFill="1" applyBorder="1" applyAlignment="1">
      <alignment horizontal="center" vertical="top"/>
    </xf>
    <xf numFmtId="164" fontId="7" fillId="0" borderId="13" xfId="0" applyNumberFormat="1" applyFont="1" applyFill="1" applyBorder="1" applyAlignment="1">
      <alignment horizontal="center" vertical="top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0" fontId="35" fillId="0" borderId="3" xfId="0" applyNumberFormat="1" applyFont="1" applyFill="1" applyBorder="1" applyAlignment="1">
      <alignment horizontal="center" vertical="center" wrapText="1"/>
    </xf>
    <xf numFmtId="164" fontId="36" fillId="0" borderId="3" xfId="0" applyNumberFormat="1" applyFon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vertical="top"/>
    </xf>
    <xf numFmtId="168" fontId="8" fillId="0" borderId="3" xfId="0" applyNumberFormat="1" applyFont="1" applyFill="1" applyBorder="1" applyAlignment="1">
      <alignment horizontal="center" vertical="top"/>
    </xf>
    <xf numFmtId="0" fontId="8" fillId="0" borderId="8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vertical="top"/>
    </xf>
    <xf numFmtId="166" fontId="7" fillId="0" borderId="3" xfId="0" applyNumberFormat="1" applyFont="1" applyFill="1" applyBorder="1" applyAlignment="1">
      <alignment vertical="top"/>
    </xf>
    <xf numFmtId="43" fontId="7" fillId="0" borderId="3" xfId="0" applyNumberFormat="1" applyFont="1" applyFill="1" applyBorder="1" applyAlignment="1">
      <alignment vertical="top"/>
    </xf>
    <xf numFmtId="1" fontId="7" fillId="0" borderId="3" xfId="0" applyNumberFormat="1" applyFont="1" applyFill="1" applyBorder="1" applyAlignment="1">
      <alignment horizontal="center" vertical="center"/>
    </xf>
    <xf numFmtId="167" fontId="7" fillId="0" borderId="3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vertical="top"/>
    </xf>
    <xf numFmtId="164" fontId="8" fillId="0" borderId="3" xfId="0" applyNumberFormat="1" applyFon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vertical="top"/>
    </xf>
    <xf numFmtId="164" fontId="7" fillId="0" borderId="3" xfId="0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top"/>
    </xf>
    <xf numFmtId="0" fontId="26" fillId="0" borderId="10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Alignment="1">
      <alignment vertical="top" wrapText="1"/>
    </xf>
    <xf numFmtId="0" fontId="26" fillId="0" borderId="3" xfId="0" applyNumberFormat="1" applyFont="1" applyFill="1" applyBorder="1" applyAlignment="1">
      <alignment horizontal="center" vertical="center" wrapText="1"/>
    </xf>
    <xf numFmtId="164" fontId="31" fillId="0" borderId="3" xfId="0" applyNumberFormat="1" applyFont="1" applyFill="1" applyBorder="1" applyAlignment="1">
      <alignment vertical="top" wrapText="1"/>
    </xf>
    <xf numFmtId="164" fontId="7" fillId="0" borderId="11" xfId="0" applyNumberFormat="1" applyFont="1" applyFill="1" applyBorder="1" applyAlignment="1">
      <alignment horizontal="center" vertical="top"/>
    </xf>
    <xf numFmtId="164" fontId="7" fillId="0" borderId="13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Alignment="1">
      <alignment horizontal="left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vertical="top" wrapText="1"/>
    </xf>
    <xf numFmtId="164" fontId="0" fillId="0" borderId="13" xfId="0" applyNumberFormat="1" applyFont="1" applyFill="1" applyBorder="1" applyAlignment="1">
      <alignment vertical="top" wrapText="1"/>
    </xf>
    <xf numFmtId="0" fontId="32" fillId="0" borderId="11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vertical="top"/>
    </xf>
    <xf numFmtId="164" fontId="7" fillId="0" borderId="3" xfId="0" applyNumberFormat="1" applyFont="1" applyFill="1" applyBorder="1" applyAlignment="1">
      <alignment horizontal="center" vertical="center" wrapText="1"/>
    </xf>
    <xf numFmtId="0" fontId="35" fillId="0" borderId="3" xfId="0" applyNumberFormat="1" applyFont="1" applyFill="1" applyBorder="1" applyAlignment="1">
      <alignment horizontal="center" vertical="center" wrapText="1"/>
    </xf>
    <xf numFmtId="164" fontId="36" fillId="0" borderId="3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164" fontId="34" fillId="0" borderId="3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left"/>
    </xf>
    <xf numFmtId="164" fontId="29" fillId="0" borderId="18" xfId="0" applyNumberFormat="1" applyFont="1" applyFill="1" applyBorder="1" applyAlignment="1">
      <alignment horizontal="center" vertical="center"/>
    </xf>
    <xf numFmtId="164" fontId="30" fillId="0" borderId="11" xfId="0" applyNumberFormat="1" applyFont="1" applyFill="1" applyBorder="1" applyAlignment="1">
      <alignment horizontal="center" vertical="top"/>
    </xf>
    <xf numFmtId="164" fontId="30" fillId="0" borderId="13" xfId="0" applyNumberFormat="1" applyFont="1" applyFill="1" applyBorder="1" applyAlignment="1">
      <alignment horizontal="center" vertical="top"/>
    </xf>
    <xf numFmtId="0" fontId="30" fillId="0" borderId="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Fill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36" fillId="0" borderId="11" xfId="0" applyNumberFormat="1" applyFont="1" applyFill="1" applyBorder="1" applyAlignment="1">
      <alignment vertical="top" wrapText="1"/>
    </xf>
    <xf numFmtId="164" fontId="36" fillId="0" borderId="13" xfId="0" applyNumberFormat="1" applyFont="1" applyFill="1" applyBorder="1" applyAlignment="1">
      <alignment vertical="top" wrapText="1"/>
    </xf>
    <xf numFmtId="164" fontId="7" fillId="0" borderId="3" xfId="0" applyNumberFormat="1" applyFont="1" applyFill="1" applyBorder="1" applyAlignment="1">
      <alignment horizontal="center" vertical="top"/>
    </xf>
    <xf numFmtId="0" fontId="32" fillId="0" borderId="3" xfId="0" applyNumberFormat="1" applyFont="1" applyFill="1" applyBorder="1" applyAlignment="1">
      <alignment horizontal="center" vertical="center" wrapText="1"/>
    </xf>
    <xf numFmtId="164" fontId="33" fillId="0" borderId="3" xfId="0" applyNumberFormat="1" applyFon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vertical="top" wrapText="1"/>
    </xf>
    <xf numFmtId="164" fontId="7" fillId="0" borderId="11" xfId="0" applyNumberFormat="1" applyFont="1" applyFill="1" applyBorder="1" applyAlignment="1">
      <alignment vertical="top" wrapText="1"/>
    </xf>
    <xf numFmtId="164" fontId="7" fillId="0" borderId="12" xfId="0" applyNumberFormat="1" applyFont="1" applyFill="1" applyBorder="1" applyAlignment="1">
      <alignment vertical="top" wrapText="1"/>
    </xf>
    <xf numFmtId="164" fontId="7" fillId="0" borderId="13" xfId="0" applyNumberFormat="1" applyFont="1" applyFill="1" applyBorder="1" applyAlignment="1">
      <alignment vertical="top" wrapText="1"/>
    </xf>
    <xf numFmtId="0" fontId="13" fillId="0" borderId="0" xfId="1" applyNumberFormat="1" applyFont="1" applyBorder="1" applyAlignment="1">
      <alignment horizontal="left"/>
    </xf>
    <xf numFmtId="49" fontId="13" fillId="0" borderId="18" xfId="1" applyNumberFormat="1" applyFont="1" applyFill="1" applyBorder="1" applyAlignment="1">
      <alignment horizontal="left"/>
    </xf>
    <xf numFmtId="0" fontId="13" fillId="0" borderId="18" xfId="1" applyNumberFormat="1" applyFont="1" applyFill="1" applyBorder="1" applyAlignment="1">
      <alignment horizontal="center"/>
    </xf>
    <xf numFmtId="0" fontId="14" fillId="0" borderId="15" xfId="1" applyNumberFormat="1" applyFont="1" applyBorder="1" applyAlignment="1">
      <alignment horizontal="center" vertical="center"/>
    </xf>
    <xf numFmtId="49" fontId="13" fillId="0" borderId="18" xfId="1" applyNumberFormat="1" applyFont="1" applyFill="1" applyBorder="1" applyAlignment="1">
      <alignment horizontal="center"/>
    </xf>
    <xf numFmtId="0" fontId="13" fillId="0" borderId="0" xfId="1" applyNumberFormat="1" applyFont="1" applyBorder="1" applyAlignment="1">
      <alignment horizontal="right"/>
    </xf>
    <xf numFmtId="0" fontId="13" fillId="0" borderId="31" xfId="1" applyNumberFormat="1" applyFont="1" applyFill="1" applyBorder="1" applyAlignment="1">
      <alignment horizontal="center"/>
    </xf>
    <xf numFmtId="0" fontId="13" fillId="0" borderId="30" xfId="1" applyNumberFormat="1" applyFont="1" applyFill="1" applyBorder="1" applyAlignment="1">
      <alignment horizontal="center"/>
    </xf>
    <xf numFmtId="0" fontId="13" fillId="0" borderId="29" xfId="1" applyNumberFormat="1" applyFont="1" applyFill="1" applyBorder="1" applyAlignment="1">
      <alignment horizontal="center"/>
    </xf>
    <xf numFmtId="49" fontId="13" fillId="0" borderId="44" xfId="1" applyNumberFormat="1" applyFont="1" applyBorder="1" applyAlignment="1">
      <alignment horizontal="center" vertical="center"/>
    </xf>
    <xf numFmtId="49" fontId="13" fillId="0" borderId="43" xfId="1" applyNumberFormat="1" applyFont="1" applyBorder="1" applyAlignment="1">
      <alignment horizontal="center" vertical="center"/>
    </xf>
    <xf numFmtId="49" fontId="13" fillId="0" borderId="42" xfId="1" applyNumberFormat="1" applyFont="1" applyBorder="1" applyAlignment="1">
      <alignment horizontal="center" vertical="center"/>
    </xf>
    <xf numFmtId="49" fontId="13" fillId="0" borderId="56" xfId="1" applyNumberFormat="1" applyFont="1" applyFill="1" applyBorder="1" applyAlignment="1">
      <alignment horizontal="center"/>
    </xf>
    <xf numFmtId="49" fontId="13" fillId="0" borderId="3" xfId="1" applyNumberFormat="1" applyFont="1" applyFill="1" applyBorder="1" applyAlignment="1">
      <alignment horizontal="center"/>
    </xf>
    <xf numFmtId="49" fontId="13" fillId="0" borderId="39" xfId="1" applyNumberFormat="1" applyFont="1" applyFill="1" applyBorder="1" applyAlignment="1">
      <alignment horizontal="center"/>
    </xf>
    <xf numFmtId="49" fontId="13" fillId="0" borderId="51" xfId="1" applyNumberFormat="1" applyFont="1" applyFill="1" applyBorder="1" applyAlignment="1">
      <alignment horizontal="center"/>
    </xf>
    <xf numFmtId="49" fontId="13" fillId="0" borderId="12" xfId="1" applyNumberFormat="1" applyFont="1" applyFill="1" applyBorder="1" applyAlignment="1">
      <alignment horizontal="center"/>
    </xf>
    <xf numFmtId="49" fontId="13" fillId="0" borderId="41" xfId="1" applyNumberFormat="1" applyFont="1" applyFill="1" applyBorder="1" applyAlignment="1">
      <alignment horizontal="center"/>
    </xf>
    <xf numFmtId="49" fontId="13" fillId="0" borderId="55" xfId="1" applyNumberFormat="1" applyFont="1" applyFill="1" applyBorder="1" applyAlignment="1">
      <alignment horizontal="center"/>
    </xf>
    <xf numFmtId="49" fontId="13" fillId="0" borderId="15" xfId="1" applyNumberFormat="1" applyFont="1" applyFill="1" applyBorder="1" applyAlignment="1">
      <alignment horizontal="center"/>
    </xf>
    <xf numFmtId="49" fontId="13" fillId="0" borderId="54" xfId="1" applyNumberFormat="1" applyFont="1" applyFill="1" applyBorder="1" applyAlignment="1">
      <alignment horizontal="center"/>
    </xf>
    <xf numFmtId="49" fontId="13" fillId="0" borderId="53" xfId="1" applyNumberFormat="1" applyFont="1" applyFill="1" applyBorder="1" applyAlignment="1">
      <alignment horizontal="center"/>
    </xf>
    <xf numFmtId="49" fontId="13" fillId="0" borderId="52" xfId="1" applyNumberFormat="1" applyFont="1" applyFill="1" applyBorder="1" applyAlignment="1">
      <alignment horizontal="center"/>
    </xf>
    <xf numFmtId="49" fontId="13" fillId="0" borderId="31" xfId="1" applyNumberFormat="1" applyFont="1" applyFill="1" applyBorder="1" applyAlignment="1">
      <alignment horizontal="center"/>
    </xf>
    <xf numFmtId="49" fontId="13" fillId="0" borderId="30" xfId="1" applyNumberFormat="1" applyFont="1" applyFill="1" applyBorder="1" applyAlignment="1">
      <alignment horizontal="center"/>
    </xf>
    <xf numFmtId="49" fontId="13" fillId="0" borderId="29" xfId="1" applyNumberFormat="1" applyFont="1" applyFill="1" applyBorder="1" applyAlignment="1">
      <alignment horizontal="center"/>
    </xf>
    <xf numFmtId="2" fontId="13" fillId="0" borderId="3" xfId="1" applyNumberFormat="1" applyFont="1" applyFill="1" applyBorder="1" applyAlignment="1">
      <alignment horizontal="center" vertical="center"/>
    </xf>
    <xf numFmtId="2" fontId="13" fillId="0" borderId="39" xfId="1" applyNumberFormat="1" applyFont="1" applyFill="1" applyBorder="1" applyAlignment="1">
      <alignment horizontal="center" vertical="center"/>
    </xf>
    <xf numFmtId="2" fontId="13" fillId="0" borderId="43" xfId="1" applyNumberFormat="1" applyFont="1" applyFill="1" applyBorder="1" applyAlignment="1">
      <alignment horizontal="center"/>
    </xf>
    <xf numFmtId="2" fontId="13" fillId="0" borderId="42" xfId="1" applyNumberFormat="1" applyFont="1" applyFill="1" applyBorder="1" applyAlignment="1">
      <alignment horizontal="center"/>
    </xf>
    <xf numFmtId="2" fontId="13" fillId="0" borderId="36" xfId="1" applyNumberFormat="1" applyFont="1" applyFill="1" applyBorder="1" applyAlignment="1">
      <alignment horizontal="center" vertical="center"/>
    </xf>
    <xf numFmtId="2" fontId="13" fillId="0" borderId="35" xfId="1" applyNumberFormat="1" applyFont="1" applyFill="1" applyBorder="1" applyAlignment="1">
      <alignment horizontal="center" vertical="center"/>
    </xf>
    <xf numFmtId="2" fontId="13" fillId="0" borderId="50" xfId="1" applyNumberFormat="1" applyFont="1" applyFill="1" applyBorder="1" applyAlignment="1">
      <alignment horizontal="center" vertical="center"/>
    </xf>
    <xf numFmtId="2" fontId="13" fillId="0" borderId="49" xfId="1" applyNumberFormat="1" applyFont="1" applyFill="1" applyBorder="1" applyAlignment="1">
      <alignment horizontal="center" vertical="center"/>
    </xf>
    <xf numFmtId="2" fontId="13" fillId="0" borderId="48" xfId="1" applyNumberFormat="1" applyFont="1" applyFill="1" applyBorder="1" applyAlignment="1">
      <alignment horizontal="center" vertical="center"/>
    </xf>
    <xf numFmtId="49" fontId="13" fillId="0" borderId="3" xfId="1" applyNumberFormat="1" applyFont="1" applyFill="1" applyBorder="1" applyAlignment="1">
      <alignment horizontal="center" vertical="center"/>
    </xf>
    <xf numFmtId="49" fontId="13" fillId="0" borderId="37" xfId="1" applyNumberFormat="1" applyFont="1" applyFill="1" applyBorder="1" applyAlignment="1">
      <alignment horizontal="center" vertical="center"/>
    </xf>
    <xf numFmtId="49" fontId="13" fillId="0" borderId="40" xfId="1" applyNumberFormat="1" applyFont="1" applyFill="1" applyBorder="1" applyAlignment="1">
      <alignment horizontal="center" vertical="center"/>
    </xf>
    <xf numFmtId="49" fontId="13" fillId="0" borderId="34" xfId="1" applyNumberFormat="1" applyFont="1" applyFill="1" applyBorder="1" applyAlignment="1">
      <alignment horizontal="center"/>
    </xf>
    <xf numFmtId="49" fontId="13" fillId="0" borderId="33" xfId="1" applyNumberFormat="1" applyFont="1" applyFill="1" applyBorder="1" applyAlignment="1">
      <alignment horizontal="center"/>
    </xf>
    <xf numFmtId="49" fontId="13" fillId="0" borderId="32" xfId="1" applyNumberFormat="1" applyFont="1" applyFill="1" applyBorder="1" applyAlignment="1">
      <alignment horizontal="center"/>
    </xf>
    <xf numFmtId="0" fontId="13" fillId="0" borderId="20" xfId="1" applyNumberFormat="1" applyFont="1" applyBorder="1" applyAlignment="1">
      <alignment horizontal="center" vertical="top"/>
    </xf>
    <xf numFmtId="49" fontId="17" fillId="0" borderId="64" xfId="1" applyNumberFormat="1" applyFont="1" applyFill="1" applyBorder="1" applyAlignment="1">
      <alignment horizontal="center" vertical="center"/>
    </xf>
    <xf numFmtId="49" fontId="17" fillId="0" borderId="63" xfId="1" applyNumberFormat="1" applyFont="1" applyFill="1" applyBorder="1" applyAlignment="1">
      <alignment horizontal="center" vertical="center"/>
    </xf>
    <xf numFmtId="49" fontId="17" fillId="0" borderId="62" xfId="1" applyNumberFormat="1" applyFont="1" applyFill="1" applyBorder="1" applyAlignment="1">
      <alignment horizontal="center" vertical="center"/>
    </xf>
    <xf numFmtId="49" fontId="17" fillId="0" borderId="59" xfId="1" applyNumberFormat="1" applyFont="1" applyFill="1" applyBorder="1" applyAlignment="1">
      <alignment horizontal="center" vertical="center"/>
    </xf>
    <xf numFmtId="49" fontId="17" fillId="0" borderId="58" xfId="1" applyNumberFormat="1" applyFont="1" applyFill="1" applyBorder="1" applyAlignment="1">
      <alignment horizontal="center" vertical="center"/>
    </xf>
    <xf numFmtId="49" fontId="17" fillId="0" borderId="57" xfId="1" applyNumberFormat="1" applyFont="1" applyFill="1" applyBorder="1" applyAlignment="1">
      <alignment horizontal="center" vertical="center"/>
    </xf>
    <xf numFmtId="49" fontId="3" fillId="0" borderId="37" xfId="1" applyNumberFormat="1" applyFont="1" applyFill="1" applyBorder="1" applyAlignment="1">
      <alignment horizontal="center" vertical="center"/>
    </xf>
    <xf numFmtId="0" fontId="13" fillId="0" borderId="3" xfId="1" applyNumberFormat="1" applyFont="1" applyBorder="1" applyAlignment="1">
      <alignment horizontal="center" vertical="top"/>
    </xf>
    <xf numFmtId="0" fontId="13" fillId="0" borderId="12" xfId="1" applyNumberFormat="1" applyFont="1" applyFill="1" applyBorder="1" applyAlignment="1">
      <alignment horizontal="left" vertical="center" wrapText="1"/>
    </xf>
    <xf numFmtId="0" fontId="13" fillId="0" borderId="41" xfId="1" applyNumberFormat="1" applyFont="1" applyFill="1" applyBorder="1" applyAlignment="1">
      <alignment horizontal="left" vertical="center" wrapText="1"/>
    </xf>
    <xf numFmtId="0" fontId="13" fillId="0" borderId="13" xfId="1" applyNumberFormat="1" applyFont="1" applyBorder="1" applyAlignment="1">
      <alignment horizontal="center" vertical="top"/>
    </xf>
    <xf numFmtId="0" fontId="13" fillId="0" borderId="13" xfId="1" applyNumberFormat="1" applyFont="1" applyFill="1" applyBorder="1" applyAlignment="1">
      <alignment horizontal="center" wrapText="1"/>
    </xf>
    <xf numFmtId="0" fontId="13" fillId="0" borderId="3" xfId="1" applyNumberFormat="1" applyFont="1" applyFill="1" applyBorder="1" applyAlignment="1">
      <alignment horizontal="center" wrapText="1"/>
    </xf>
    <xf numFmtId="0" fontId="13" fillId="0" borderId="11" xfId="1" applyNumberFormat="1" applyFont="1" applyFill="1" applyBorder="1" applyAlignment="1">
      <alignment horizontal="center" wrapText="1"/>
    </xf>
    <xf numFmtId="49" fontId="13" fillId="0" borderId="44" xfId="1" applyNumberFormat="1" applyFont="1" applyFill="1" applyBorder="1" applyAlignment="1">
      <alignment horizontal="center"/>
    </xf>
    <xf numFmtId="49" fontId="13" fillId="0" borderId="43" xfId="1" applyNumberFormat="1" applyFont="1" applyFill="1" applyBorder="1" applyAlignment="1">
      <alignment horizontal="center"/>
    </xf>
    <xf numFmtId="0" fontId="14" fillId="0" borderId="0" xfId="1" applyNumberFormat="1" applyFont="1" applyBorder="1" applyAlignment="1">
      <alignment horizontal="center" vertical="center"/>
    </xf>
    <xf numFmtId="0" fontId="14" fillId="0" borderId="15" xfId="1" applyNumberFormat="1" applyFont="1" applyBorder="1" applyAlignment="1">
      <alignment horizontal="center" vertical="top"/>
    </xf>
    <xf numFmtId="0" fontId="14" fillId="0" borderId="0" xfId="1" applyNumberFormat="1" applyFont="1" applyBorder="1" applyAlignment="1">
      <alignment horizontal="center" vertical="top"/>
    </xf>
    <xf numFmtId="0" fontId="15" fillId="0" borderId="28" xfId="1" applyNumberFormat="1" applyFont="1" applyBorder="1" applyAlignment="1">
      <alignment horizontal="center"/>
    </xf>
    <xf numFmtId="0" fontId="15" fillId="0" borderId="27" xfId="1" applyNumberFormat="1" applyFont="1" applyBorder="1" applyAlignment="1">
      <alignment horizontal="center"/>
    </xf>
    <xf numFmtId="0" fontId="15" fillId="0" borderId="25" xfId="1" applyNumberFormat="1" applyFont="1" applyBorder="1" applyAlignment="1">
      <alignment horizontal="center"/>
    </xf>
    <xf numFmtId="0" fontId="15" fillId="0" borderId="0" xfId="1" applyNumberFormat="1" applyFont="1" applyBorder="1" applyAlignment="1">
      <alignment horizontal="center"/>
    </xf>
    <xf numFmtId="0" fontId="13" fillId="0" borderId="13" xfId="1" applyNumberFormat="1" applyFont="1" applyBorder="1" applyAlignment="1">
      <alignment horizontal="center" vertical="center"/>
    </xf>
    <xf numFmtId="0" fontId="13" fillId="0" borderId="3" xfId="1" applyNumberFormat="1" applyFont="1" applyBorder="1" applyAlignment="1">
      <alignment horizontal="center" vertical="center"/>
    </xf>
    <xf numFmtId="0" fontId="13" fillId="0" borderId="3" xfId="1" applyNumberFormat="1" applyFont="1" applyBorder="1" applyAlignment="1">
      <alignment horizontal="center" vertical="center" wrapText="1"/>
    </xf>
    <xf numFmtId="0" fontId="16" fillId="0" borderId="3" xfId="1" applyNumberFormat="1" applyFont="1" applyBorder="1" applyAlignment="1">
      <alignment horizontal="center" vertical="center" wrapText="1"/>
    </xf>
    <xf numFmtId="0" fontId="16" fillId="0" borderId="3" xfId="1" applyNumberFormat="1" applyFont="1" applyBorder="1" applyAlignment="1">
      <alignment horizontal="center" vertical="center"/>
    </xf>
    <xf numFmtId="0" fontId="13" fillId="0" borderId="18" xfId="1" applyNumberFormat="1" applyFont="1" applyFill="1" applyBorder="1" applyAlignment="1">
      <alignment horizontal="left" wrapText="1"/>
    </xf>
    <xf numFmtId="0" fontId="13" fillId="0" borderId="0" xfId="1" applyNumberFormat="1" applyFont="1" applyFill="1" applyBorder="1" applyAlignment="1">
      <alignment horizontal="left" wrapText="1"/>
    </xf>
    <xf numFmtId="0" fontId="13" fillId="0" borderId="11" xfId="1" applyNumberFormat="1" applyFont="1" applyBorder="1" applyAlignment="1">
      <alignment horizontal="center" vertical="top"/>
    </xf>
    <xf numFmtId="0" fontId="13" fillId="0" borderId="12" xfId="1" applyNumberFormat="1" applyFont="1" applyBorder="1" applyAlignment="1">
      <alignment horizontal="center" vertical="top"/>
    </xf>
    <xf numFmtId="49" fontId="13" fillId="0" borderId="37" xfId="1" applyNumberFormat="1" applyFont="1" applyBorder="1" applyAlignment="1">
      <alignment horizontal="center" vertical="center"/>
    </xf>
    <xf numFmtId="2" fontId="13" fillId="0" borderId="37" xfId="1" applyNumberFormat="1" applyFont="1" applyFill="1" applyBorder="1" applyAlignment="1">
      <alignment horizontal="center" vertical="center"/>
    </xf>
    <xf numFmtId="2" fontId="13" fillId="0" borderId="31" xfId="1" applyNumberFormat="1" applyFont="1" applyFill="1" applyBorder="1" applyAlignment="1">
      <alignment horizontal="center" vertical="center"/>
    </xf>
    <xf numFmtId="2" fontId="13" fillId="0" borderId="30" xfId="1" applyNumberFormat="1" applyFont="1" applyFill="1" applyBorder="1" applyAlignment="1">
      <alignment horizontal="center" vertical="center"/>
    </xf>
    <xf numFmtId="2" fontId="13" fillId="0" borderId="38" xfId="1" applyNumberFormat="1" applyFont="1" applyFill="1" applyBorder="1" applyAlignment="1">
      <alignment horizontal="center" vertical="center"/>
    </xf>
    <xf numFmtId="0" fontId="13" fillId="0" borderId="37" xfId="1" applyNumberFormat="1" applyFont="1" applyBorder="1" applyAlignment="1">
      <alignment horizontal="center" vertical="top"/>
    </xf>
    <xf numFmtId="0" fontId="13" fillId="0" borderId="14" xfId="1" applyNumberFormat="1" applyFont="1" applyBorder="1" applyAlignment="1">
      <alignment horizontal="center" vertical="center"/>
    </xf>
    <xf numFmtId="0" fontId="13" fillId="0" borderId="15" xfId="1" applyNumberFormat="1" applyFont="1" applyBorder="1" applyAlignment="1">
      <alignment horizontal="center" vertical="center"/>
    </xf>
    <xf numFmtId="0" fontId="13" fillId="0" borderId="46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center" vertical="center"/>
    </xf>
    <xf numFmtId="0" fontId="13" fillId="0" borderId="17" xfId="1" applyNumberFormat="1" applyFont="1" applyBorder="1" applyAlignment="1">
      <alignment horizontal="center" vertical="center"/>
    </xf>
    <xf numFmtId="0" fontId="13" fillId="0" borderId="18" xfId="1" applyNumberFormat="1" applyFont="1" applyBorder="1" applyAlignment="1">
      <alignment horizontal="center" vertical="center"/>
    </xf>
    <xf numFmtId="0" fontId="13" fillId="0" borderId="14" xfId="1" applyNumberFormat="1" applyFont="1" applyBorder="1" applyAlignment="1">
      <alignment horizontal="center"/>
    </xf>
    <xf numFmtId="0" fontId="13" fillId="0" borderId="15" xfId="1" applyNumberFormat="1" applyFont="1" applyBorder="1" applyAlignment="1">
      <alignment horizontal="center"/>
    </xf>
    <xf numFmtId="0" fontId="13" fillId="0" borderId="16" xfId="1" applyNumberFormat="1" applyFont="1" applyBorder="1" applyAlignment="1">
      <alignment horizontal="center"/>
    </xf>
    <xf numFmtId="0" fontId="13" fillId="0" borderId="46" xfId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center"/>
    </xf>
    <xf numFmtId="0" fontId="13" fillId="0" borderId="47" xfId="1" applyNumberFormat="1" applyFont="1" applyBorder="1" applyAlignment="1">
      <alignment horizontal="center"/>
    </xf>
    <xf numFmtId="0" fontId="13" fillId="0" borderId="14" xfId="1" applyNumberFormat="1" applyFont="1" applyBorder="1" applyAlignment="1">
      <alignment horizontal="center" vertical="center" wrapText="1"/>
    </xf>
    <xf numFmtId="0" fontId="13" fillId="0" borderId="15" xfId="1" applyNumberFormat="1" applyFont="1" applyBorder="1" applyAlignment="1">
      <alignment horizontal="center" vertical="center" wrapText="1"/>
    </xf>
    <xf numFmtId="0" fontId="13" fillId="0" borderId="16" xfId="1" applyNumberFormat="1" applyFont="1" applyBorder="1" applyAlignment="1">
      <alignment horizontal="center" vertical="center" wrapText="1"/>
    </xf>
    <xf numFmtId="0" fontId="13" fillId="0" borderId="46" xfId="1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horizontal="center" vertical="center" wrapText="1"/>
    </xf>
    <xf numFmtId="0" fontId="13" fillId="0" borderId="47" xfId="1" applyNumberFormat="1" applyFont="1" applyBorder="1" applyAlignment="1">
      <alignment horizontal="center" vertical="center" wrapText="1"/>
    </xf>
    <xf numFmtId="0" fontId="13" fillId="0" borderId="17" xfId="1" applyNumberFormat="1" applyFont="1" applyBorder="1" applyAlignment="1">
      <alignment horizontal="center" vertical="center" wrapText="1"/>
    </xf>
    <xf numFmtId="0" fontId="13" fillId="0" borderId="18" xfId="1" applyNumberFormat="1" applyFont="1" applyBorder="1" applyAlignment="1">
      <alignment horizontal="center" vertical="center" wrapText="1"/>
    </xf>
    <xf numFmtId="0" fontId="13" fillId="0" borderId="19" xfId="1" applyNumberFormat="1" applyFont="1" applyBorder="1" applyAlignment="1">
      <alignment horizontal="center" vertical="center" wrapText="1"/>
    </xf>
    <xf numFmtId="49" fontId="3" fillId="0" borderId="43" xfId="1" applyNumberFormat="1" applyFont="1" applyFill="1" applyBorder="1" applyAlignment="1">
      <alignment horizontal="center"/>
    </xf>
    <xf numFmtId="0" fontId="13" fillId="0" borderId="18" xfId="1" applyNumberFormat="1" applyFont="1" applyFill="1" applyBorder="1" applyAlignment="1">
      <alignment horizontal="left"/>
    </xf>
    <xf numFmtId="0" fontId="13" fillId="0" borderId="45" xfId="1" applyNumberFormat="1" applyFont="1" applyBorder="1" applyAlignment="1">
      <alignment horizontal="center" vertical="top"/>
    </xf>
    <xf numFmtId="49" fontId="13" fillId="0" borderId="45" xfId="1" applyNumberFormat="1" applyFont="1" applyBorder="1" applyAlignment="1">
      <alignment horizontal="center" vertical="center"/>
    </xf>
    <xf numFmtId="49" fontId="13" fillId="0" borderId="30" xfId="1" applyNumberFormat="1" applyFont="1" applyBorder="1" applyAlignment="1">
      <alignment horizontal="center" vertical="center"/>
    </xf>
    <xf numFmtId="49" fontId="13" fillId="0" borderId="38" xfId="1" applyNumberFormat="1" applyFont="1" applyBorder="1" applyAlignment="1">
      <alignment horizontal="center" vertical="center"/>
    </xf>
    <xf numFmtId="49" fontId="18" fillId="0" borderId="18" xfId="1" applyNumberFormat="1" applyFont="1" applyFill="1" applyBorder="1" applyAlignment="1">
      <alignment horizontal="left"/>
    </xf>
    <xf numFmtId="0" fontId="20" fillId="0" borderId="0" xfId="1" applyNumberFormat="1" applyFont="1" applyBorder="1" applyAlignment="1">
      <alignment horizontal="center"/>
    </xf>
    <xf numFmtId="0" fontId="13" fillId="0" borderId="0" xfId="1" applyNumberFormat="1" applyFont="1" applyFill="1" applyBorder="1" applyAlignment="1">
      <alignment horizontal="left"/>
    </xf>
    <xf numFmtId="49" fontId="13" fillId="0" borderId="61" xfId="1" applyNumberFormat="1" applyFont="1" applyFill="1" applyBorder="1" applyAlignment="1">
      <alignment horizontal="center"/>
    </xf>
    <xf numFmtId="49" fontId="13" fillId="0" borderId="0" xfId="1" applyNumberFormat="1" applyFont="1" applyFill="1" applyBorder="1" applyAlignment="1">
      <alignment horizontal="center"/>
    </xf>
    <xf numFmtId="49" fontId="13" fillId="0" borderId="60" xfId="1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 vertical="center" wrapText="1"/>
    </xf>
    <xf numFmtId="0" fontId="29" fillId="0" borderId="7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8" xfId="0" applyNumberFormat="1" applyFont="1" applyFill="1" applyBorder="1" applyAlignment="1">
      <alignment horizontal="center" vertical="center" wrapText="1"/>
    </xf>
    <xf numFmtId="0" fontId="29" fillId="0" borderId="65" xfId="0" applyNumberFormat="1" applyFont="1" applyFill="1" applyBorder="1" applyAlignment="1">
      <alignment horizontal="center" vertical="center" wrapText="1"/>
    </xf>
    <xf numFmtId="0" fontId="29" fillId="0" borderId="66" xfId="0" applyNumberFormat="1" applyFont="1" applyFill="1" applyBorder="1" applyAlignment="1">
      <alignment horizontal="center" vertical="center" wrapText="1"/>
    </xf>
    <xf numFmtId="0" fontId="29" fillId="0" borderId="4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colors>
    <mruColors>
      <color rgb="FFFFFFCC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0</xdr:row>
      <xdr:rowOff>177717</xdr:rowOff>
    </xdr:from>
    <xdr:to>
      <xdr:col>9</xdr:col>
      <xdr:colOff>257216</xdr:colOff>
      <xdr:row>33</xdr:row>
      <xdr:rowOff>112263</xdr:rowOff>
    </xdr:to>
    <xdr:pic>
      <xdr:nvPicPr>
        <xdr:cNvPr id="3" name="Рисунок 2" descr="сказк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666" y="177717"/>
          <a:ext cx="10692383" cy="7416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opLeftCell="A4" zoomScale="115" zoomScaleNormal="115" workbookViewId="0">
      <selection activeCell="A4" sqref="A4"/>
    </sheetView>
  </sheetViews>
  <sheetFormatPr defaultColWidth="9.33203125" defaultRowHeight="14.25"/>
  <cols>
    <col min="1" max="1" width="33.83203125" style="94" customWidth="1"/>
    <col min="2" max="16384" width="9.33203125" style="92"/>
  </cols>
  <sheetData>
    <row r="1" spans="1:2" ht="21" customHeight="1">
      <c r="A1" s="95" t="s">
        <v>372</v>
      </c>
    </row>
    <row r="2" spans="1:2">
      <c r="A2" s="93" t="s">
        <v>346</v>
      </c>
    </row>
    <row r="3" spans="1:2">
      <c r="A3" s="93" t="s">
        <v>347</v>
      </c>
    </row>
    <row r="4" spans="1:2">
      <c r="A4" s="93" t="s">
        <v>348</v>
      </c>
    </row>
    <row r="5" spans="1:2">
      <c r="A5" s="93" t="s">
        <v>349</v>
      </c>
    </row>
    <row r="6" spans="1:2">
      <c r="A6" s="93" t="s">
        <v>350</v>
      </c>
    </row>
    <row r="7" spans="1:2">
      <c r="A7" s="93" t="s">
        <v>351</v>
      </c>
    </row>
    <row r="8" spans="1:2">
      <c r="A8" s="93" t="s">
        <v>352</v>
      </c>
      <c r="B8" s="92" t="s">
        <v>373</v>
      </c>
    </row>
    <row r="9" spans="1:2">
      <c r="A9" s="93" t="s">
        <v>353</v>
      </c>
    </row>
    <row r="10" spans="1:2">
      <c r="A10" s="93" t="s">
        <v>354</v>
      </c>
    </row>
    <row r="11" spans="1:2">
      <c r="A11" s="93" t="s">
        <v>355</v>
      </c>
      <c r="B11" s="92" t="s">
        <v>373</v>
      </c>
    </row>
    <row r="12" spans="1:2">
      <c r="A12" s="93" t="s">
        <v>356</v>
      </c>
      <c r="B12" s="92" t="s">
        <v>373</v>
      </c>
    </row>
    <row r="13" spans="1:2">
      <c r="A13" s="93" t="s">
        <v>357</v>
      </c>
      <c r="B13" s="92" t="s">
        <v>373</v>
      </c>
    </row>
    <row r="14" spans="1:2">
      <c r="A14" s="93" t="s">
        <v>358</v>
      </c>
      <c r="B14" s="92" t="s">
        <v>373</v>
      </c>
    </row>
    <row r="15" spans="1:2">
      <c r="A15" s="93" t="s">
        <v>359</v>
      </c>
      <c r="B15" s="92" t="s">
        <v>373</v>
      </c>
    </row>
    <row r="16" spans="1:2">
      <c r="A16" s="93" t="s">
        <v>360</v>
      </c>
      <c r="B16" s="92" t="s">
        <v>373</v>
      </c>
    </row>
    <row r="17" spans="1:2">
      <c r="A17" s="93" t="s">
        <v>361</v>
      </c>
      <c r="B17" s="92" t="s">
        <v>373</v>
      </c>
    </row>
    <row r="18" spans="1:2">
      <c r="A18" s="93" t="s">
        <v>362</v>
      </c>
      <c r="B18" s="92" t="s">
        <v>373</v>
      </c>
    </row>
    <row r="19" spans="1:2">
      <c r="A19" s="93" t="s">
        <v>363</v>
      </c>
      <c r="B19" s="92" t="s">
        <v>373</v>
      </c>
    </row>
    <row r="20" spans="1:2">
      <c r="A20" s="93" t="s">
        <v>364</v>
      </c>
      <c r="B20" s="92" t="s">
        <v>373</v>
      </c>
    </row>
    <row r="21" spans="1:2">
      <c r="A21" s="93" t="s">
        <v>365</v>
      </c>
      <c r="B21" s="92" t="s">
        <v>373</v>
      </c>
    </row>
    <row r="22" spans="1:2">
      <c r="A22" s="93" t="s">
        <v>366</v>
      </c>
      <c r="B22" s="92" t="s">
        <v>373</v>
      </c>
    </row>
    <row r="23" spans="1:2">
      <c r="A23" s="93" t="s">
        <v>367</v>
      </c>
      <c r="B23" s="92" t="s">
        <v>373</v>
      </c>
    </row>
    <row r="24" spans="1:2">
      <c r="A24" s="93" t="s">
        <v>368</v>
      </c>
      <c r="B24" s="92" t="s">
        <v>373</v>
      </c>
    </row>
    <row r="25" spans="1:2">
      <c r="A25" s="93" t="s">
        <v>369</v>
      </c>
      <c r="B25" s="92" t="s">
        <v>373</v>
      </c>
    </row>
    <row r="26" spans="1:2">
      <c r="A26" s="93" t="s">
        <v>370</v>
      </c>
      <c r="B26" s="92" t="s">
        <v>373</v>
      </c>
    </row>
    <row r="27" spans="1:2">
      <c r="A27" s="93" t="s">
        <v>371</v>
      </c>
    </row>
  </sheetData>
  <hyperlinks>
    <hyperlink ref="A2" location="'заголовочная'!A1" display="'заголовочная'!A1"/>
    <hyperlink ref="A3" location="'цели, виды деятельности'!A1" display="'цели, виды деятельности'!A1"/>
    <hyperlink ref="A4" location="'услуги'!A1" display="'услуги'!A1"/>
    <hyperlink ref="A5" location="'балансовая'!A1" display="'балансовая'!A1"/>
    <hyperlink ref="A6" location="'фин. состояние'!A1" display="'фин. состояние'!A1"/>
    <hyperlink ref="A7" location="'поступления и выплаты'!A1" display="'поступления и выплаты'!A1"/>
    <hyperlink ref="A8" location="'закупка ТРУ'!A1" display="'закупка ТРУ'!A1"/>
    <hyperlink ref="A9" location="'временное'!A1" display="'временное'!A1"/>
    <hyperlink ref="A10" location="'справочная'!A1" display="'справочная'!A1"/>
    <hyperlink ref="A11" location="'обоснование (210) 1'!A1" display="'обоснование (210) 1'!A1"/>
    <hyperlink ref="A12" location="'обоснование (210) 2'!A1" display="'обоснование (210) 2'!A1"/>
    <hyperlink ref="A13" location="'обоснование (210) 3'!A1" display="'обоснование (210) 3'!A1"/>
    <hyperlink ref="A14" location="'обоснование (210) 4'!A1" display="'обоснование (210) 4'!A1"/>
    <hyperlink ref="A15" location="'обоснование (220)'!A1" display="'обоснование (220)'!A1"/>
    <hyperlink ref="A16" location="'обоснование (230)'!A1" display="'обоснование (230)'!A1"/>
    <hyperlink ref="A17" location="'обоснование (240)'!A1" display="'обоснование (240)'!A1"/>
    <hyperlink ref="A18" location="'обоснование (250)'!A1" display="'обоснование (250)'!A1"/>
    <hyperlink ref="A19" location="'обоснование (260) 1'!A1" display="'обоснование (260) 1'!A1"/>
    <hyperlink ref="A20" location="'обоснование (260) 2'!A1" display="'обоснование (260) 2'!A1"/>
    <hyperlink ref="A21" location="'обоснование (260) 3'!A1" display="'обоснование (260) 3'!A1"/>
    <hyperlink ref="A22" location="'обоснование (260) 4'!A1" display="'обоснование (260) 4'!A1"/>
    <hyperlink ref="A23" location="'обоснование (260) 5'!A1" display="'обоснование (260) 5'!A1"/>
    <hyperlink ref="A24" location="'обоснование (260) 6'!A1" display="'обоснование (260) 6'!A1"/>
    <hyperlink ref="A25" location="'обоснование (260) 7'!A1" display="'обоснование (260) 7'!A1"/>
    <hyperlink ref="A26" location="'обоснование (260) 8'!A1" display="'обоснование (260) 8'!A1"/>
    <hyperlink ref="A27" location="'сведения о операциях'!A1" display="'сведения о операциях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="115" zoomScaleNormal="115" zoomScaleSheetLayoutView="115" workbookViewId="0">
      <selection activeCell="E5" sqref="E5"/>
    </sheetView>
  </sheetViews>
  <sheetFormatPr defaultColWidth="9.33203125" defaultRowHeight="14.25"/>
  <cols>
    <col min="1" max="1" width="47" style="24" customWidth="1"/>
    <col min="2" max="2" width="11.1640625" style="24" customWidth="1"/>
    <col min="3" max="5" width="26.6640625" style="24" customWidth="1"/>
    <col min="6" max="16384" width="9.33203125" style="24"/>
  </cols>
  <sheetData>
    <row r="1" spans="1:5" ht="21.75" customHeight="1">
      <c r="A1" s="23" t="s">
        <v>0</v>
      </c>
      <c r="C1" s="25"/>
      <c r="E1" s="25" t="s">
        <v>160</v>
      </c>
    </row>
    <row r="2" spans="1:5" ht="24.75" customHeight="1">
      <c r="A2" s="245" t="s">
        <v>51</v>
      </c>
      <c r="B2" s="245"/>
      <c r="C2" s="245"/>
      <c r="D2" s="245"/>
      <c r="E2" s="245"/>
    </row>
    <row r="3" spans="1:5" ht="34.5" customHeight="1">
      <c r="A3" s="244" t="s">
        <v>10</v>
      </c>
      <c r="B3" s="244" t="s">
        <v>11</v>
      </c>
      <c r="C3" s="249" t="s">
        <v>153</v>
      </c>
      <c r="D3" s="250"/>
      <c r="E3" s="251"/>
    </row>
    <row r="4" spans="1:5" ht="24.75" customHeight="1">
      <c r="A4" s="244"/>
      <c r="B4" s="244"/>
      <c r="C4" s="209" t="s">
        <v>164</v>
      </c>
      <c r="D4" s="209" t="s">
        <v>477</v>
      </c>
      <c r="E4" s="209" t="s">
        <v>487</v>
      </c>
    </row>
    <row r="5" spans="1:5" ht="20.65" customHeight="1">
      <c r="A5" s="9" t="s">
        <v>21</v>
      </c>
      <c r="B5" s="9" t="s">
        <v>22</v>
      </c>
      <c r="C5" s="9">
        <v>3</v>
      </c>
      <c r="D5" s="9">
        <v>4</v>
      </c>
      <c r="E5" s="9">
        <v>5</v>
      </c>
    </row>
    <row r="6" spans="1:5" ht="22.5" customHeight="1">
      <c r="A6" s="32" t="s">
        <v>162</v>
      </c>
      <c r="B6" s="30" t="s">
        <v>156</v>
      </c>
      <c r="C6" s="147">
        <v>0</v>
      </c>
      <c r="D6" s="147">
        <v>0</v>
      </c>
      <c r="E6" s="147">
        <v>0</v>
      </c>
    </row>
    <row r="7" spans="1:5" ht="75.75" customHeight="1">
      <c r="A7" s="32" t="s">
        <v>161</v>
      </c>
      <c r="B7" s="30" t="s">
        <v>157</v>
      </c>
      <c r="C7" s="147">
        <v>0</v>
      </c>
      <c r="D7" s="147">
        <v>0</v>
      </c>
      <c r="E7" s="147">
        <v>0</v>
      </c>
    </row>
    <row r="8" spans="1:5" ht="30" customHeight="1">
      <c r="A8" s="32" t="s">
        <v>163</v>
      </c>
      <c r="B8" s="30" t="s">
        <v>158</v>
      </c>
      <c r="C8" s="147">
        <v>0</v>
      </c>
      <c r="D8" s="147">
        <v>0</v>
      </c>
      <c r="E8" s="147">
        <v>0</v>
      </c>
    </row>
  </sheetData>
  <mergeCells count="4">
    <mergeCell ref="A3:A4"/>
    <mergeCell ref="B3:B4"/>
    <mergeCell ref="A2:E2"/>
    <mergeCell ref="C3:E3"/>
  </mergeCells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opLeftCell="A10" zoomScale="83" zoomScaleNormal="83" workbookViewId="0">
      <selection activeCell="J40" sqref="J40"/>
    </sheetView>
  </sheetViews>
  <sheetFormatPr defaultColWidth="9.33203125" defaultRowHeight="14.25"/>
  <cols>
    <col min="1" max="1" width="9.33203125" style="37"/>
    <col min="2" max="2" width="29.83203125" style="37" customWidth="1"/>
    <col min="3" max="3" width="15.5" style="37" customWidth="1"/>
    <col min="4" max="4" width="15" style="37" customWidth="1"/>
    <col min="5" max="5" width="20.1640625" style="37" customWidth="1"/>
    <col min="6" max="6" width="21.1640625" style="37" customWidth="1"/>
    <col min="7" max="7" width="16" style="37" customWidth="1"/>
    <col min="8" max="8" width="8.83203125" style="37" customWidth="1"/>
    <col min="9" max="9" width="14" style="37" customWidth="1"/>
    <col min="10" max="10" width="17.1640625" style="37" customWidth="1"/>
    <col min="11" max="16384" width="9.33203125" style="37"/>
  </cols>
  <sheetData>
    <row r="1" spans="1:10" ht="24" customHeight="1">
      <c r="A1" s="252" t="s">
        <v>167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26.25" customHeight="1">
      <c r="A2" s="252" t="s">
        <v>214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20.25" customHeight="1">
      <c r="A3" s="263" t="s">
        <v>182</v>
      </c>
      <c r="B3" s="263"/>
      <c r="C3" s="107">
        <v>211</v>
      </c>
      <c r="D3" s="40"/>
      <c r="E3" s="40"/>
      <c r="F3" s="40"/>
      <c r="G3" s="40"/>
      <c r="H3" s="40"/>
      <c r="I3" s="40"/>
      <c r="J3" s="40"/>
    </row>
    <row r="5" spans="1:10" ht="20.25" customHeight="1">
      <c r="A5" s="263" t="s">
        <v>181</v>
      </c>
      <c r="B5" s="263"/>
      <c r="C5" s="263"/>
      <c r="D5" s="44" t="s">
        <v>375</v>
      </c>
      <c r="E5" s="44" t="s">
        <v>431</v>
      </c>
      <c r="F5" s="40"/>
      <c r="G5" s="44"/>
      <c r="H5" s="40"/>
      <c r="I5" s="40"/>
      <c r="J5" s="40"/>
    </row>
    <row r="6" spans="1:10" ht="30" customHeight="1">
      <c r="A6" s="257" t="s">
        <v>16</v>
      </c>
      <c r="B6" s="258"/>
      <c r="C6" s="258"/>
      <c r="D6" s="258"/>
      <c r="E6" s="258"/>
      <c r="F6" s="258"/>
      <c r="G6" s="258"/>
      <c r="H6" s="258"/>
      <c r="I6" s="258"/>
      <c r="J6" s="258"/>
    </row>
    <row r="7" spans="1:10" ht="24" customHeight="1">
      <c r="A7" s="253" t="s">
        <v>168</v>
      </c>
      <c r="B7" s="253"/>
      <c r="C7" s="253"/>
      <c r="D7" s="253"/>
      <c r="E7" s="253"/>
      <c r="F7" s="253"/>
      <c r="G7" s="253"/>
      <c r="H7" s="253"/>
      <c r="I7" s="253"/>
      <c r="J7" s="253"/>
    </row>
    <row r="8" spans="1:10" ht="28.5" customHeight="1">
      <c r="A8" s="254" t="s">
        <v>169</v>
      </c>
      <c r="B8" s="255" t="s">
        <v>170</v>
      </c>
      <c r="C8" s="255" t="s">
        <v>171</v>
      </c>
      <c r="D8" s="254" t="s">
        <v>172</v>
      </c>
      <c r="E8" s="254"/>
      <c r="F8" s="254"/>
      <c r="G8" s="254"/>
      <c r="H8" s="255" t="s">
        <v>176</v>
      </c>
      <c r="I8" s="255" t="s">
        <v>177</v>
      </c>
      <c r="J8" s="255" t="s">
        <v>178</v>
      </c>
    </row>
    <row r="9" spans="1:10">
      <c r="A9" s="254"/>
      <c r="B9" s="255"/>
      <c r="C9" s="255"/>
      <c r="D9" s="254" t="s">
        <v>14</v>
      </c>
      <c r="E9" s="256" t="s">
        <v>15</v>
      </c>
      <c r="F9" s="256"/>
      <c r="G9" s="256"/>
      <c r="H9" s="255"/>
      <c r="I9" s="255"/>
      <c r="J9" s="255"/>
    </row>
    <row r="10" spans="1:10" ht="48.75" customHeight="1">
      <c r="A10" s="254"/>
      <c r="B10" s="255"/>
      <c r="C10" s="255"/>
      <c r="D10" s="254"/>
      <c r="E10" s="106" t="s">
        <v>173</v>
      </c>
      <c r="F10" s="106" t="s">
        <v>174</v>
      </c>
      <c r="G10" s="106" t="s">
        <v>175</v>
      </c>
      <c r="H10" s="255"/>
      <c r="I10" s="255"/>
      <c r="J10" s="255"/>
    </row>
    <row r="11" spans="1:10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</row>
    <row r="12" spans="1:10">
      <c r="A12" s="108">
        <v>1</v>
      </c>
      <c r="B12" s="39" t="s">
        <v>376</v>
      </c>
      <c r="C12" s="109">
        <v>1</v>
      </c>
      <c r="D12" s="109">
        <f>SUM(E12:G12)</f>
        <v>20882</v>
      </c>
      <c r="E12" s="109">
        <v>20882</v>
      </c>
      <c r="F12" s="109"/>
      <c r="G12" s="109"/>
      <c r="H12" s="109"/>
      <c r="I12" s="39"/>
      <c r="J12" s="109">
        <f>SUM(C12*D12*12)</f>
        <v>250584</v>
      </c>
    </row>
    <row r="13" spans="1:10">
      <c r="A13" s="108">
        <v>2</v>
      </c>
      <c r="B13" s="39" t="s">
        <v>377</v>
      </c>
      <c r="C13" s="109">
        <v>17.5</v>
      </c>
      <c r="D13" s="109">
        <f>SUM(E13:G13)</f>
        <v>9080.3700000000008</v>
      </c>
      <c r="E13" s="109">
        <v>9080.3700000000008</v>
      </c>
      <c r="F13" s="109"/>
      <c r="G13" s="109"/>
      <c r="H13" s="109"/>
      <c r="I13" s="39"/>
      <c r="J13" s="109">
        <f t="shared" ref="J13:J33" si="0">SUM(C13*D13*12)</f>
        <v>1906877.7000000002</v>
      </c>
    </row>
    <row r="14" spans="1:10">
      <c r="A14" s="108">
        <v>3</v>
      </c>
      <c r="B14" s="39" t="s">
        <v>378</v>
      </c>
      <c r="C14" s="109">
        <v>2.75</v>
      </c>
      <c r="D14" s="109">
        <f t="shared" ref="D14:D31" si="1">SUM(E14:G14)</f>
        <v>8904.64</v>
      </c>
      <c r="E14" s="109">
        <v>8904.64</v>
      </c>
      <c r="F14" s="109"/>
      <c r="G14" s="109"/>
      <c r="H14" s="109"/>
      <c r="I14" s="39"/>
      <c r="J14" s="109">
        <f t="shared" si="0"/>
        <v>293853.12</v>
      </c>
    </row>
    <row r="15" spans="1:10">
      <c r="A15" s="108">
        <v>4</v>
      </c>
      <c r="B15" s="39" t="s">
        <v>379</v>
      </c>
      <c r="C15" s="109">
        <v>1</v>
      </c>
      <c r="D15" s="109">
        <f t="shared" si="1"/>
        <v>11129</v>
      </c>
      <c r="E15" s="109">
        <v>11129</v>
      </c>
      <c r="F15" s="109"/>
      <c r="G15" s="109"/>
      <c r="H15" s="109"/>
      <c r="I15" s="39"/>
      <c r="J15" s="109">
        <f t="shared" si="0"/>
        <v>133548</v>
      </c>
    </row>
    <row r="16" spans="1:10" ht="28.5">
      <c r="A16" s="108">
        <v>5</v>
      </c>
      <c r="B16" s="36" t="s">
        <v>380</v>
      </c>
      <c r="C16" s="109"/>
      <c r="D16" s="109">
        <f t="shared" si="1"/>
        <v>0</v>
      </c>
      <c r="E16" s="109"/>
      <c r="F16" s="109"/>
      <c r="G16" s="109"/>
      <c r="H16" s="109"/>
      <c r="I16" s="39"/>
      <c r="J16" s="109">
        <f t="shared" si="0"/>
        <v>0</v>
      </c>
    </row>
    <row r="17" spans="1:10">
      <c r="A17" s="108">
        <v>6</v>
      </c>
      <c r="B17" s="36" t="s">
        <v>381</v>
      </c>
      <c r="C17" s="109"/>
      <c r="D17" s="109">
        <f t="shared" si="1"/>
        <v>0</v>
      </c>
      <c r="E17" s="109"/>
      <c r="F17" s="109"/>
      <c r="G17" s="109"/>
      <c r="H17" s="109"/>
      <c r="I17" s="39"/>
      <c r="J17" s="109">
        <f t="shared" si="0"/>
        <v>0</v>
      </c>
    </row>
    <row r="18" spans="1:10" ht="28.5">
      <c r="A18" s="108"/>
      <c r="B18" s="36" t="s">
        <v>382</v>
      </c>
      <c r="C18" s="109">
        <v>2</v>
      </c>
      <c r="D18" s="109">
        <f t="shared" si="1"/>
        <v>8799</v>
      </c>
      <c r="E18" s="109">
        <v>8799</v>
      </c>
      <c r="F18" s="109"/>
      <c r="G18" s="109"/>
      <c r="H18" s="109"/>
      <c r="I18" s="39"/>
      <c r="J18" s="109">
        <f t="shared" si="0"/>
        <v>211176</v>
      </c>
    </row>
    <row r="19" spans="1:10" ht="28.5">
      <c r="A19" s="108">
        <v>7</v>
      </c>
      <c r="B19" s="36" t="s">
        <v>383</v>
      </c>
      <c r="C19" s="109">
        <v>1</v>
      </c>
      <c r="D19" s="109">
        <f t="shared" si="1"/>
        <v>14890</v>
      </c>
      <c r="E19" s="109">
        <v>14890</v>
      </c>
      <c r="F19" s="109"/>
      <c r="G19" s="109"/>
      <c r="H19" s="109"/>
      <c r="I19" s="39"/>
      <c r="J19" s="109">
        <f t="shared" si="0"/>
        <v>178680</v>
      </c>
    </row>
    <row r="20" spans="1:10">
      <c r="A20" s="108">
        <v>8</v>
      </c>
      <c r="B20" s="39" t="s">
        <v>384</v>
      </c>
      <c r="C20" s="109">
        <v>12</v>
      </c>
      <c r="D20" s="109">
        <f t="shared" si="1"/>
        <v>6204.58</v>
      </c>
      <c r="E20" s="109">
        <v>6204.58</v>
      </c>
      <c r="F20" s="109"/>
      <c r="G20" s="109"/>
      <c r="H20" s="109"/>
      <c r="I20" s="39"/>
      <c r="J20" s="109">
        <f t="shared" si="0"/>
        <v>893459.5199999999</v>
      </c>
    </row>
    <row r="21" spans="1:10">
      <c r="A21" s="108">
        <v>9</v>
      </c>
      <c r="B21" s="39" t="s">
        <v>385</v>
      </c>
      <c r="C21" s="109">
        <v>1</v>
      </c>
      <c r="D21" s="109">
        <f t="shared" si="1"/>
        <v>7445</v>
      </c>
      <c r="E21" s="109">
        <v>7159</v>
      </c>
      <c r="F21" s="109">
        <v>286</v>
      </c>
      <c r="G21" s="109"/>
      <c r="H21" s="109"/>
      <c r="I21" s="39"/>
      <c r="J21" s="109">
        <f t="shared" si="0"/>
        <v>89340</v>
      </c>
    </row>
    <row r="22" spans="1:10">
      <c r="A22" s="108">
        <v>10</v>
      </c>
      <c r="B22" s="39" t="s">
        <v>386</v>
      </c>
      <c r="C22" s="109">
        <v>2</v>
      </c>
      <c r="D22" s="109">
        <f t="shared" si="1"/>
        <v>6680.92</v>
      </c>
      <c r="E22" s="109">
        <v>6205</v>
      </c>
      <c r="F22" s="109">
        <v>475.92</v>
      </c>
      <c r="G22" s="109"/>
      <c r="H22" s="109"/>
      <c r="I22" s="39"/>
      <c r="J22" s="109">
        <f t="shared" si="0"/>
        <v>160342.08000000002</v>
      </c>
    </row>
    <row r="23" spans="1:10">
      <c r="A23" s="108">
        <v>11</v>
      </c>
      <c r="B23" s="39" t="s">
        <v>387</v>
      </c>
      <c r="C23" s="109">
        <v>1</v>
      </c>
      <c r="D23" s="109">
        <f t="shared" si="1"/>
        <v>6205</v>
      </c>
      <c r="E23" s="109">
        <v>6205</v>
      </c>
      <c r="F23" s="109"/>
      <c r="G23" s="109"/>
      <c r="H23" s="109"/>
      <c r="I23" s="39"/>
      <c r="J23" s="109">
        <f t="shared" si="0"/>
        <v>74460</v>
      </c>
    </row>
    <row r="24" spans="1:10">
      <c r="A24" s="108">
        <v>12</v>
      </c>
      <c r="B24" s="39" t="s">
        <v>388</v>
      </c>
      <c r="C24" s="109">
        <v>1</v>
      </c>
      <c r="D24" s="109">
        <f t="shared" si="1"/>
        <v>6205</v>
      </c>
      <c r="E24" s="109">
        <v>6205</v>
      </c>
      <c r="F24" s="109"/>
      <c r="G24" s="109"/>
      <c r="H24" s="109"/>
      <c r="I24" s="39"/>
      <c r="J24" s="109">
        <f t="shared" si="0"/>
        <v>74460</v>
      </c>
    </row>
    <row r="25" spans="1:10">
      <c r="A25" s="108">
        <v>13</v>
      </c>
      <c r="B25" s="39" t="s">
        <v>389</v>
      </c>
      <c r="C25" s="109">
        <v>2</v>
      </c>
      <c r="D25" s="109">
        <f t="shared" si="1"/>
        <v>6444</v>
      </c>
      <c r="E25" s="109">
        <v>6444</v>
      </c>
      <c r="F25" s="109"/>
      <c r="G25" s="109"/>
      <c r="H25" s="109"/>
      <c r="I25" s="39"/>
      <c r="J25" s="109">
        <f t="shared" si="0"/>
        <v>154656</v>
      </c>
    </row>
    <row r="26" spans="1:10">
      <c r="A26" s="108">
        <v>14</v>
      </c>
      <c r="B26" s="39" t="s">
        <v>390</v>
      </c>
      <c r="C26" s="109">
        <v>2</v>
      </c>
      <c r="D26" s="109">
        <f t="shared" si="1"/>
        <v>6205</v>
      </c>
      <c r="E26" s="109">
        <v>6205</v>
      </c>
      <c r="F26" s="109"/>
      <c r="G26" s="109"/>
      <c r="H26" s="109"/>
      <c r="I26" s="39"/>
      <c r="J26" s="109">
        <f t="shared" si="0"/>
        <v>148920</v>
      </c>
    </row>
    <row r="27" spans="1:10">
      <c r="A27" s="108">
        <v>15</v>
      </c>
      <c r="B27" s="39" t="s">
        <v>391</v>
      </c>
      <c r="C27" s="109">
        <v>1</v>
      </c>
      <c r="D27" s="109">
        <f t="shared" si="1"/>
        <v>6205</v>
      </c>
      <c r="E27" s="109">
        <v>6205</v>
      </c>
      <c r="F27" s="109"/>
      <c r="G27" s="109"/>
      <c r="H27" s="109"/>
      <c r="I27" s="39"/>
      <c r="J27" s="109">
        <f t="shared" si="0"/>
        <v>74460</v>
      </c>
    </row>
    <row r="28" spans="1:10">
      <c r="A28" s="108">
        <v>16</v>
      </c>
      <c r="B28" s="39" t="s">
        <v>392</v>
      </c>
      <c r="C28" s="109">
        <v>0.5</v>
      </c>
      <c r="D28" s="109">
        <f t="shared" si="1"/>
        <v>8532</v>
      </c>
      <c r="E28" s="109">
        <v>8532</v>
      </c>
      <c r="F28" s="109"/>
      <c r="G28" s="109"/>
      <c r="H28" s="109"/>
      <c r="I28" s="39"/>
      <c r="J28" s="109">
        <f t="shared" si="0"/>
        <v>51192</v>
      </c>
    </row>
    <row r="29" spans="1:10">
      <c r="A29" s="108">
        <v>17</v>
      </c>
      <c r="B29" s="39" t="s">
        <v>393</v>
      </c>
      <c r="C29" s="109">
        <v>1</v>
      </c>
      <c r="D29" s="109">
        <f t="shared" si="1"/>
        <v>6205</v>
      </c>
      <c r="E29" s="109">
        <v>6205</v>
      </c>
      <c r="F29" s="109"/>
      <c r="G29" s="109"/>
      <c r="H29" s="109"/>
      <c r="I29" s="39"/>
      <c r="J29" s="109">
        <f t="shared" si="0"/>
        <v>74460</v>
      </c>
    </row>
    <row r="30" spans="1:10">
      <c r="A30" s="108">
        <v>18</v>
      </c>
      <c r="B30" s="39" t="s">
        <v>397</v>
      </c>
      <c r="C30" s="109">
        <v>0.75</v>
      </c>
      <c r="D30" s="109">
        <f t="shared" si="1"/>
        <v>7159</v>
      </c>
      <c r="E30" s="109">
        <v>7159</v>
      </c>
      <c r="F30" s="109"/>
      <c r="G30" s="109"/>
      <c r="H30" s="109"/>
      <c r="I30" s="39"/>
      <c r="J30" s="109">
        <f t="shared" si="0"/>
        <v>64431</v>
      </c>
    </row>
    <row r="31" spans="1:10">
      <c r="A31" s="108">
        <v>19</v>
      </c>
      <c r="B31" s="39" t="s">
        <v>398</v>
      </c>
      <c r="C31" s="109">
        <v>1</v>
      </c>
      <c r="D31" s="109">
        <f t="shared" si="1"/>
        <v>6014</v>
      </c>
      <c r="E31" s="109">
        <v>6014</v>
      </c>
      <c r="F31" s="109"/>
      <c r="G31" s="109"/>
      <c r="H31" s="109"/>
      <c r="I31" s="39"/>
      <c r="J31" s="109">
        <f t="shared" si="0"/>
        <v>72168</v>
      </c>
    </row>
    <row r="32" spans="1:10">
      <c r="A32" s="108">
        <v>20</v>
      </c>
      <c r="B32" s="39" t="s">
        <v>394</v>
      </c>
      <c r="C32" s="109">
        <v>2.2999999999999998</v>
      </c>
      <c r="D32" s="109">
        <v>6205</v>
      </c>
      <c r="E32" s="109">
        <v>6205</v>
      </c>
      <c r="F32" s="109">
        <v>1512.24</v>
      </c>
      <c r="G32" s="109"/>
      <c r="H32" s="109"/>
      <c r="I32" s="39"/>
      <c r="J32" s="109">
        <f t="shared" si="0"/>
        <v>171257.99999999997</v>
      </c>
    </row>
    <row r="33" spans="1:10">
      <c r="A33" s="108">
        <v>21</v>
      </c>
      <c r="B33" s="206" t="s">
        <v>479</v>
      </c>
      <c r="C33" s="109">
        <v>0.5</v>
      </c>
      <c r="D33" s="109">
        <f>SUM(E33:G33)</f>
        <v>6205</v>
      </c>
      <c r="E33" s="109">
        <v>6205</v>
      </c>
      <c r="F33" s="109"/>
      <c r="G33" s="109"/>
      <c r="H33" s="109"/>
      <c r="I33" s="206"/>
      <c r="J33" s="109">
        <f t="shared" si="0"/>
        <v>37230</v>
      </c>
    </row>
    <row r="34" spans="1:10">
      <c r="A34" s="108">
        <v>22</v>
      </c>
      <c r="B34" s="39" t="s">
        <v>395</v>
      </c>
      <c r="C34" s="109">
        <v>52</v>
      </c>
      <c r="D34" s="109">
        <f t="shared" ref="D34:D35" si="2">SUM(E34:G34)</f>
        <v>2000</v>
      </c>
      <c r="E34" s="109">
        <v>2000</v>
      </c>
      <c r="F34" s="109"/>
      <c r="G34" s="109"/>
      <c r="H34" s="109"/>
      <c r="I34" s="39"/>
      <c r="J34" s="109">
        <f>SUM(C34*D34)</f>
        <v>104000</v>
      </c>
    </row>
    <row r="35" spans="1:10">
      <c r="A35" s="108">
        <v>23</v>
      </c>
      <c r="B35" s="39" t="s">
        <v>396</v>
      </c>
      <c r="C35" s="39"/>
      <c r="D35" s="109">
        <f t="shared" si="2"/>
        <v>0</v>
      </c>
      <c r="E35" s="39"/>
      <c r="F35" s="39"/>
      <c r="G35" s="39"/>
      <c r="H35" s="109"/>
      <c r="I35" s="39"/>
      <c r="J35" s="109">
        <v>4760011.58</v>
      </c>
    </row>
    <row r="36" spans="1:10">
      <c r="A36" s="261" t="s">
        <v>179</v>
      </c>
      <c r="B36" s="262"/>
      <c r="C36" s="38" t="s">
        <v>180</v>
      </c>
      <c r="D36" s="38"/>
      <c r="E36" s="38" t="s">
        <v>180</v>
      </c>
      <c r="F36" s="38" t="s">
        <v>180</v>
      </c>
      <c r="G36" s="38" t="s">
        <v>180</v>
      </c>
      <c r="H36" s="38" t="s">
        <v>180</v>
      </c>
      <c r="I36" s="38" t="s">
        <v>180</v>
      </c>
      <c r="J36" s="213">
        <f>SUM(J12:J35)</f>
        <v>9979567</v>
      </c>
    </row>
    <row r="37" spans="1:10">
      <c r="A37" s="200"/>
      <c r="B37" s="201"/>
      <c r="C37" s="207">
        <f>SUM(C12:C33)</f>
        <v>53.3</v>
      </c>
      <c r="D37" s="38"/>
      <c r="E37" s="38"/>
      <c r="F37" s="38"/>
      <c r="G37" s="38"/>
      <c r="H37" s="38"/>
      <c r="I37" s="38"/>
      <c r="J37" s="109"/>
    </row>
    <row r="38" spans="1:10">
      <c r="A38" s="108"/>
      <c r="B38" s="199"/>
      <c r="C38" s="39"/>
      <c r="D38" s="109"/>
      <c r="E38" s="39"/>
      <c r="F38" s="39"/>
      <c r="G38" s="39"/>
      <c r="H38" s="39"/>
      <c r="I38" s="39"/>
      <c r="J38" s="109"/>
    </row>
    <row r="39" spans="1:10" ht="26.25" customHeight="1">
      <c r="A39" s="259" t="s">
        <v>20</v>
      </c>
      <c r="B39" s="260"/>
      <c r="C39" s="260"/>
      <c r="D39" s="260"/>
      <c r="E39" s="260"/>
      <c r="F39" s="260"/>
      <c r="G39" s="260"/>
      <c r="H39" s="260"/>
      <c r="I39" s="260"/>
      <c r="J39" s="260"/>
    </row>
    <row r="40" spans="1:10">
      <c r="A40" s="108">
        <v>15</v>
      </c>
      <c r="B40" s="39" t="s">
        <v>377</v>
      </c>
      <c r="C40" s="108">
        <v>8</v>
      </c>
      <c r="D40" s="109">
        <f>SUM(E40:G40)</f>
        <v>4607.75</v>
      </c>
      <c r="E40" s="39">
        <v>4607.75</v>
      </c>
      <c r="F40" s="39"/>
      <c r="G40" s="39"/>
      <c r="H40" s="39"/>
      <c r="I40" s="39"/>
      <c r="J40" s="109">
        <v>61444</v>
      </c>
    </row>
  </sheetData>
  <mergeCells count="17">
    <mergeCell ref="A39:J39"/>
    <mergeCell ref="A36:B36"/>
    <mergeCell ref="A5:C5"/>
    <mergeCell ref="A3:B3"/>
    <mergeCell ref="A2:J2"/>
    <mergeCell ref="A1:J1"/>
    <mergeCell ref="A7:J7"/>
    <mergeCell ref="A8:A10"/>
    <mergeCell ref="B8:B10"/>
    <mergeCell ref="C8:C10"/>
    <mergeCell ref="D9:D10"/>
    <mergeCell ref="E9:G9"/>
    <mergeCell ref="D8:G8"/>
    <mergeCell ref="H8:H10"/>
    <mergeCell ref="I8:I10"/>
    <mergeCell ref="J8:J10"/>
    <mergeCell ref="A6:J6"/>
  </mergeCells>
  <pageMargins left="0.7" right="0.7" top="0.75" bottom="0.75" header="0.3" footer="0.3"/>
  <pageSetup paperSize="9" scale="5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opLeftCell="A7" zoomScale="89" zoomScaleNormal="89" workbookViewId="0">
      <selection activeCell="F16" sqref="F16"/>
    </sheetView>
  </sheetViews>
  <sheetFormatPr defaultColWidth="9.33203125" defaultRowHeight="14.25"/>
  <cols>
    <col min="1" max="1" width="9.33203125" style="37"/>
    <col min="2" max="2" width="41.1640625" style="37" customWidth="1"/>
    <col min="3" max="3" width="16.33203125" style="37" customWidth="1"/>
    <col min="4" max="4" width="13.6640625" style="37" customWidth="1"/>
    <col min="5" max="5" width="12.1640625" style="37" customWidth="1"/>
    <col min="6" max="6" width="18.5" style="37" customWidth="1"/>
    <col min="7" max="16384" width="9.33203125" style="37"/>
  </cols>
  <sheetData>
    <row r="1" spans="1:6" ht="24" customHeight="1">
      <c r="A1" s="252" t="s">
        <v>215</v>
      </c>
      <c r="B1" s="252"/>
      <c r="C1" s="252"/>
      <c r="D1" s="252"/>
      <c r="E1" s="252"/>
      <c r="F1" s="252"/>
    </row>
    <row r="2" spans="1:6" ht="20.25" customHeight="1">
      <c r="A2" s="263" t="s">
        <v>182</v>
      </c>
      <c r="B2" s="263"/>
      <c r="C2" s="107">
        <v>112</v>
      </c>
      <c r="D2" s="40"/>
      <c r="E2" s="40"/>
      <c r="F2" s="40"/>
    </row>
    <row r="4" spans="1:6" ht="20.25" customHeight="1">
      <c r="A4" s="263" t="s">
        <v>181</v>
      </c>
      <c r="B4" s="263"/>
      <c r="C4" s="263"/>
      <c r="D4" s="164"/>
      <c r="E4" s="164"/>
      <c r="F4" s="164"/>
    </row>
    <row r="5" spans="1:6" ht="89.25" customHeight="1">
      <c r="A5" s="39"/>
      <c r="B5" s="39"/>
      <c r="C5" s="39"/>
      <c r="D5" s="265" t="s">
        <v>16</v>
      </c>
      <c r="E5" s="266"/>
      <c r="F5" s="267"/>
    </row>
    <row r="6" spans="1:6" ht="24" customHeight="1">
      <c r="A6" s="264" t="s">
        <v>185</v>
      </c>
      <c r="B6" s="264"/>
      <c r="C6" s="264"/>
      <c r="D6" s="264"/>
      <c r="E6" s="264"/>
      <c r="F6" s="264"/>
    </row>
    <row r="7" spans="1:6" ht="28.5" customHeight="1">
      <c r="A7" s="254" t="s">
        <v>169</v>
      </c>
      <c r="B7" s="255" t="s">
        <v>183</v>
      </c>
      <c r="C7" s="255" t="s">
        <v>184</v>
      </c>
      <c r="D7" s="255" t="s">
        <v>186</v>
      </c>
      <c r="E7" s="255" t="s">
        <v>187</v>
      </c>
      <c r="F7" s="255" t="s">
        <v>188</v>
      </c>
    </row>
    <row r="8" spans="1:6">
      <c r="A8" s="254"/>
      <c r="B8" s="255"/>
      <c r="C8" s="255"/>
      <c r="D8" s="255"/>
      <c r="E8" s="255"/>
      <c r="F8" s="255"/>
    </row>
    <row r="9" spans="1:6" ht="48.75" customHeight="1">
      <c r="A9" s="254"/>
      <c r="B9" s="255"/>
      <c r="C9" s="255"/>
      <c r="D9" s="255"/>
      <c r="E9" s="255"/>
      <c r="F9" s="255"/>
    </row>
    <row r="10" spans="1:6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</row>
    <row r="11" spans="1:6" ht="54" customHeight="1">
      <c r="A11" s="41">
        <v>1</v>
      </c>
      <c r="B11" s="32" t="s">
        <v>189</v>
      </c>
      <c r="C11" s="109">
        <v>0</v>
      </c>
      <c r="D11" s="109">
        <f t="shared" ref="D11:F11" si="0">SUM(D12+D13+D14)</f>
        <v>2</v>
      </c>
      <c r="E11" s="109">
        <f t="shared" si="0"/>
        <v>11</v>
      </c>
      <c r="F11" s="109">
        <f t="shared" si="0"/>
        <v>2800</v>
      </c>
    </row>
    <row r="12" spans="1:6" ht="64.5" customHeight="1">
      <c r="A12" s="41" t="s">
        <v>89</v>
      </c>
      <c r="B12" s="43" t="s">
        <v>190</v>
      </c>
      <c r="C12" s="109">
        <v>0</v>
      </c>
      <c r="D12" s="111">
        <v>1</v>
      </c>
      <c r="E12" s="111">
        <v>5</v>
      </c>
      <c r="F12" s="109">
        <v>1000</v>
      </c>
    </row>
    <row r="13" spans="1:6" ht="32.25" customHeight="1">
      <c r="A13" s="41" t="s">
        <v>91</v>
      </c>
      <c r="B13" s="43" t="s">
        <v>191</v>
      </c>
      <c r="C13" s="109">
        <v>0</v>
      </c>
      <c r="D13" s="111">
        <v>1</v>
      </c>
      <c r="E13" s="111">
        <v>6</v>
      </c>
      <c r="F13" s="109">
        <v>1800</v>
      </c>
    </row>
    <row r="14" spans="1:6" ht="34.5" customHeight="1">
      <c r="A14" s="41" t="s">
        <v>193</v>
      </c>
      <c r="B14" s="43" t="s">
        <v>192</v>
      </c>
      <c r="C14" s="109">
        <v>0</v>
      </c>
      <c r="D14" s="109">
        <v>0</v>
      </c>
      <c r="E14" s="109">
        <v>0</v>
      </c>
      <c r="F14" s="109">
        <f>SUM(E14*D14*C14)</f>
        <v>0</v>
      </c>
    </row>
    <row r="15" spans="1:6" ht="63.75" customHeight="1">
      <c r="A15" s="41">
        <v>2</v>
      </c>
      <c r="B15" s="32" t="s">
        <v>194</v>
      </c>
      <c r="C15" s="109">
        <v>0</v>
      </c>
      <c r="D15" s="109">
        <v>0</v>
      </c>
      <c r="E15" s="109">
        <v>0</v>
      </c>
      <c r="F15" s="109">
        <f t="shared" ref="F15:F18" si="1">SUM(E15*D15*C15)</f>
        <v>0</v>
      </c>
    </row>
    <row r="16" spans="1:6" ht="63.75" customHeight="1">
      <c r="A16" s="41" t="s">
        <v>93</v>
      </c>
      <c r="B16" s="43" t="s">
        <v>190</v>
      </c>
      <c r="C16" s="109">
        <v>0</v>
      </c>
      <c r="D16" s="109">
        <v>0</v>
      </c>
      <c r="E16" s="109">
        <v>0</v>
      </c>
      <c r="F16" s="109">
        <f t="shared" si="1"/>
        <v>0</v>
      </c>
    </row>
    <row r="17" spans="1:6" ht="36" customHeight="1">
      <c r="A17" s="41" t="s">
        <v>96</v>
      </c>
      <c r="B17" s="43" t="s">
        <v>191</v>
      </c>
      <c r="C17" s="109">
        <v>0</v>
      </c>
      <c r="D17" s="109">
        <v>0</v>
      </c>
      <c r="E17" s="109">
        <v>0</v>
      </c>
      <c r="F17" s="109">
        <f t="shared" si="1"/>
        <v>0</v>
      </c>
    </row>
    <row r="18" spans="1:6" ht="38.25" customHeight="1">
      <c r="A18" s="41" t="s">
        <v>97</v>
      </c>
      <c r="B18" s="43" t="s">
        <v>192</v>
      </c>
      <c r="C18" s="109">
        <v>0</v>
      </c>
      <c r="D18" s="109">
        <v>0</v>
      </c>
      <c r="E18" s="109">
        <v>0</v>
      </c>
      <c r="F18" s="109">
        <f t="shared" si="1"/>
        <v>0</v>
      </c>
    </row>
    <row r="19" spans="1:6">
      <c r="A19" s="261" t="s">
        <v>179</v>
      </c>
      <c r="B19" s="262"/>
      <c r="C19" s="109">
        <v>0</v>
      </c>
      <c r="D19" s="109">
        <v>0</v>
      </c>
      <c r="E19" s="109">
        <v>0</v>
      </c>
      <c r="F19" s="109">
        <f>SUM(F11)</f>
        <v>2800</v>
      </c>
    </row>
  </sheetData>
  <mergeCells count="12">
    <mergeCell ref="A19:B19"/>
    <mergeCell ref="A1:F1"/>
    <mergeCell ref="D7:D9"/>
    <mergeCell ref="E7:E9"/>
    <mergeCell ref="F7:F9"/>
    <mergeCell ref="A2:B2"/>
    <mergeCell ref="A4:C4"/>
    <mergeCell ref="A6:F6"/>
    <mergeCell ref="A7:A9"/>
    <mergeCell ref="B7:B9"/>
    <mergeCell ref="C7:C9"/>
    <mergeCell ref="D5:F5"/>
  </mergeCells>
  <pageMargins left="0.7" right="0.7" top="0.75" bottom="0.75" header="0.3" footer="0.3"/>
  <pageSetup paperSize="9" scale="8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86" zoomScaleNormal="86" workbookViewId="0">
      <selection activeCell="I17" sqref="I17"/>
    </sheetView>
  </sheetViews>
  <sheetFormatPr defaultColWidth="9.33203125" defaultRowHeight="14.25"/>
  <cols>
    <col min="1" max="1" width="9.33203125" style="37"/>
    <col min="2" max="2" width="41.1640625" style="37" customWidth="1"/>
    <col min="3" max="3" width="17" style="37" customWidth="1"/>
    <col min="4" max="4" width="16.1640625" style="37" customWidth="1"/>
    <col min="5" max="6" width="18.5" style="37" customWidth="1"/>
    <col min="7" max="16384" width="9.33203125" style="37"/>
  </cols>
  <sheetData>
    <row r="1" spans="1:6" ht="24" customHeight="1">
      <c r="A1" s="252" t="s">
        <v>216</v>
      </c>
      <c r="B1" s="252"/>
      <c r="C1" s="252"/>
      <c r="D1" s="252"/>
      <c r="E1" s="252"/>
      <c r="F1" s="252"/>
    </row>
    <row r="2" spans="1:6" ht="20.25" customHeight="1">
      <c r="A2" s="263" t="s">
        <v>182</v>
      </c>
      <c r="B2" s="263"/>
      <c r="C2" s="107">
        <v>212</v>
      </c>
      <c r="D2" s="40"/>
      <c r="E2" s="40"/>
      <c r="F2" s="40"/>
    </row>
    <row r="4" spans="1:6" ht="20.25" customHeight="1">
      <c r="A4" s="263" t="s">
        <v>181</v>
      </c>
      <c r="B4" s="263"/>
      <c r="C4" s="263"/>
      <c r="D4" s="164"/>
      <c r="E4" s="164"/>
      <c r="F4" s="164"/>
    </row>
    <row r="5" spans="1:6" ht="63.75" customHeight="1">
      <c r="A5" s="39"/>
      <c r="B5" s="39"/>
      <c r="C5" s="39"/>
      <c r="D5" s="268" t="s">
        <v>16</v>
      </c>
      <c r="E5" s="266"/>
      <c r="F5" s="267"/>
    </row>
    <row r="6" spans="1:6" ht="24" customHeight="1">
      <c r="A6" s="264" t="s">
        <v>199</v>
      </c>
      <c r="B6" s="264"/>
      <c r="C6" s="264"/>
      <c r="D6" s="264"/>
      <c r="E6" s="264"/>
      <c r="F6" s="264"/>
    </row>
    <row r="7" spans="1:6" ht="28.5" customHeight="1">
      <c r="A7" s="254" t="s">
        <v>169</v>
      </c>
      <c r="B7" s="255" t="s">
        <v>183</v>
      </c>
      <c r="C7" s="255" t="s">
        <v>196</v>
      </c>
      <c r="D7" s="255" t="s">
        <v>197</v>
      </c>
      <c r="E7" s="255" t="s">
        <v>198</v>
      </c>
      <c r="F7" s="255" t="s">
        <v>188</v>
      </c>
    </row>
    <row r="8" spans="1:6">
      <c r="A8" s="254"/>
      <c r="B8" s="255"/>
      <c r="C8" s="255"/>
      <c r="D8" s="255"/>
      <c r="E8" s="255"/>
      <c r="F8" s="255"/>
    </row>
    <row r="9" spans="1:6" ht="48.75" customHeight="1">
      <c r="A9" s="254"/>
      <c r="B9" s="255"/>
      <c r="C9" s="255"/>
      <c r="D9" s="255"/>
      <c r="E9" s="255"/>
      <c r="F9" s="255"/>
    </row>
    <row r="10" spans="1:6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</row>
    <row r="11" spans="1:6" ht="54" customHeight="1">
      <c r="A11" s="41">
        <v>1</v>
      </c>
      <c r="B11" s="32" t="s">
        <v>195</v>
      </c>
      <c r="C11" s="108">
        <v>2</v>
      </c>
      <c r="D11" s="108">
        <v>12</v>
      </c>
      <c r="E11" s="113">
        <v>50</v>
      </c>
      <c r="F11" s="113">
        <f>SUM(C11*D11*E11)</f>
        <v>1200</v>
      </c>
    </row>
    <row r="12" spans="1:6">
      <c r="A12" s="261" t="s">
        <v>179</v>
      </c>
      <c r="B12" s="262"/>
      <c r="C12" s="38" t="s">
        <v>180</v>
      </c>
      <c r="D12" s="38" t="s">
        <v>180</v>
      </c>
      <c r="E12" s="123" t="s">
        <v>180</v>
      </c>
      <c r="F12" s="113">
        <f>SUM(F11)</f>
        <v>1200</v>
      </c>
    </row>
  </sheetData>
  <mergeCells count="12">
    <mergeCell ref="A12:B12"/>
    <mergeCell ref="A1:F1"/>
    <mergeCell ref="A2:B2"/>
    <mergeCell ref="A4:C4"/>
    <mergeCell ref="A6:F6"/>
    <mergeCell ref="A7:A9"/>
    <mergeCell ref="B7:B9"/>
    <mergeCell ref="C7:C9"/>
    <mergeCell ref="D7:D9"/>
    <mergeCell ref="E7:E9"/>
    <mergeCell ref="F7:F9"/>
    <mergeCell ref="D5:F5"/>
  </mergeCells>
  <pageMargins left="0.7" right="0.7" top="0.75" bottom="0.75" header="0.3" footer="0.3"/>
  <pageSetup paperSize="9" scale="8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opLeftCell="A10" zoomScale="86" zoomScaleNormal="86" workbookViewId="0">
      <selection activeCell="G25" sqref="G25"/>
    </sheetView>
  </sheetViews>
  <sheetFormatPr defaultColWidth="9.33203125" defaultRowHeight="14.25"/>
  <cols>
    <col min="1" max="1" width="9.33203125" style="37"/>
    <col min="2" max="2" width="41.1640625" style="37" customWidth="1"/>
    <col min="3" max="3" width="25" style="37" customWidth="1"/>
    <col min="4" max="4" width="18.5" style="37" customWidth="1"/>
    <col min="5" max="5" width="13.33203125" style="37" customWidth="1"/>
    <col min="6" max="6" width="22.33203125" style="37" customWidth="1"/>
    <col min="7" max="16384" width="9.33203125" style="37"/>
  </cols>
  <sheetData>
    <row r="1" spans="1:6" ht="24" customHeight="1">
      <c r="A1" s="252" t="s">
        <v>217</v>
      </c>
      <c r="B1" s="252"/>
      <c r="C1" s="252"/>
      <c r="D1" s="252"/>
    </row>
    <row r="2" spans="1:6" ht="20.25" customHeight="1">
      <c r="A2" s="263" t="s">
        <v>182</v>
      </c>
      <c r="B2" s="263"/>
      <c r="C2" s="107">
        <v>119</v>
      </c>
      <c r="D2" s="40"/>
    </row>
    <row r="4" spans="1:6" ht="20.25" customHeight="1">
      <c r="A4" s="263" t="s">
        <v>181</v>
      </c>
      <c r="B4" s="263"/>
      <c r="C4" s="166"/>
      <c r="D4" s="166"/>
      <c r="E4" s="164"/>
    </row>
    <row r="5" spans="1:6" ht="85.5" customHeight="1">
      <c r="A5" s="39"/>
      <c r="B5" s="39"/>
      <c r="C5" s="271" t="s">
        <v>16</v>
      </c>
      <c r="D5" s="272"/>
      <c r="E5" s="271" t="s">
        <v>20</v>
      </c>
      <c r="F5" s="272"/>
    </row>
    <row r="6" spans="1:6" ht="63.75" customHeight="1">
      <c r="A6" s="270" t="s">
        <v>200</v>
      </c>
      <c r="B6" s="270"/>
      <c r="C6" s="270"/>
      <c r="D6" s="270"/>
      <c r="E6" s="269"/>
      <c r="F6" s="269"/>
    </row>
    <row r="7" spans="1:6" ht="51.75" customHeight="1">
      <c r="A7" s="105" t="s">
        <v>169</v>
      </c>
      <c r="B7" s="106" t="s">
        <v>201</v>
      </c>
      <c r="C7" s="106" t="s">
        <v>202</v>
      </c>
      <c r="D7" s="106" t="s">
        <v>203</v>
      </c>
      <c r="E7" s="155" t="s">
        <v>202</v>
      </c>
      <c r="F7" s="155" t="s">
        <v>203</v>
      </c>
    </row>
    <row r="8" spans="1:6">
      <c r="A8" s="38">
        <v>1</v>
      </c>
      <c r="B8" s="38">
        <v>2</v>
      </c>
      <c r="C8" s="38">
        <v>3</v>
      </c>
      <c r="D8" s="38">
        <v>4</v>
      </c>
      <c r="E8" s="38">
        <v>3</v>
      </c>
      <c r="F8" s="38">
        <v>4</v>
      </c>
    </row>
    <row r="9" spans="1:6" ht="36.75" customHeight="1">
      <c r="A9" s="46">
        <v>1</v>
      </c>
      <c r="B9" s="47" t="s">
        <v>204</v>
      </c>
      <c r="C9" s="116" t="s">
        <v>105</v>
      </c>
      <c r="D9" s="112">
        <f>SUM(D10)</f>
        <v>2172624.7400000002</v>
      </c>
      <c r="E9" s="116" t="s">
        <v>105</v>
      </c>
      <c r="F9" s="112">
        <f>SUM(F10:F13)</f>
        <v>13517.68</v>
      </c>
    </row>
    <row r="10" spans="1:6" ht="21" customHeight="1">
      <c r="A10" s="41" t="s">
        <v>89</v>
      </c>
      <c r="B10" s="32" t="s">
        <v>205</v>
      </c>
      <c r="C10" s="113">
        <v>9875567</v>
      </c>
      <c r="D10" s="113">
        <f>SUM(C10*22%)</f>
        <v>2172624.7400000002</v>
      </c>
      <c r="E10" s="113"/>
      <c r="F10" s="113"/>
    </row>
    <row r="11" spans="1:6" ht="21" customHeight="1">
      <c r="A11" s="41"/>
      <c r="B11" s="32" t="s">
        <v>205</v>
      </c>
      <c r="C11" s="113"/>
      <c r="D11" s="113"/>
      <c r="E11" s="113">
        <v>61444</v>
      </c>
      <c r="F11" s="113">
        <f>SUM(E11*22%)</f>
        <v>13517.68</v>
      </c>
    </row>
    <row r="12" spans="1:6" ht="21" customHeight="1">
      <c r="A12" s="41" t="s">
        <v>91</v>
      </c>
      <c r="B12" s="32" t="s">
        <v>206</v>
      </c>
      <c r="C12" s="113"/>
      <c r="D12" s="113"/>
      <c r="E12" s="113"/>
      <c r="F12" s="113"/>
    </row>
    <row r="13" spans="1:6" ht="25.5" customHeight="1">
      <c r="A13" s="41" t="s">
        <v>193</v>
      </c>
      <c r="B13" s="32" t="s">
        <v>207</v>
      </c>
      <c r="C13" s="113"/>
      <c r="D13" s="113"/>
      <c r="E13" s="113"/>
      <c r="F13" s="113"/>
    </row>
    <row r="14" spans="1:6" ht="34.5" customHeight="1">
      <c r="A14" s="46">
        <v>2</v>
      </c>
      <c r="B14" s="47" t="s">
        <v>208</v>
      </c>
      <c r="C14" s="116" t="s">
        <v>105</v>
      </c>
      <c r="D14" s="112">
        <f>SUM(D15:D20)</f>
        <v>306142.57699999999</v>
      </c>
      <c r="E14" s="116" t="s">
        <v>105</v>
      </c>
      <c r="F14" s="112">
        <f>SUM(F15:F20)</f>
        <v>1904.7639999999999</v>
      </c>
    </row>
    <row r="15" spans="1:6" ht="43.5" customHeight="1">
      <c r="A15" s="41"/>
      <c r="B15" s="32" t="s">
        <v>209</v>
      </c>
      <c r="C15" s="113">
        <v>9875567</v>
      </c>
      <c r="D15" s="113">
        <f>SUM(C15*2.9%)</f>
        <v>286391.44299999997</v>
      </c>
      <c r="E15" s="113"/>
      <c r="F15" s="113"/>
    </row>
    <row r="16" spans="1:6" ht="45.75" customHeight="1">
      <c r="A16" s="41"/>
      <c r="B16" s="32" t="s">
        <v>209</v>
      </c>
      <c r="C16" s="113"/>
      <c r="D16" s="113"/>
      <c r="E16" s="113">
        <v>61444</v>
      </c>
      <c r="F16" s="113">
        <f>SUM(E16*2.9%)</f>
        <v>1781.876</v>
      </c>
    </row>
    <row r="17" spans="1:6" ht="46.5" customHeight="1">
      <c r="A17" s="41"/>
      <c r="B17" s="32" t="s">
        <v>210</v>
      </c>
      <c r="C17" s="113"/>
      <c r="D17" s="113"/>
      <c r="E17" s="113"/>
      <c r="F17" s="113"/>
    </row>
    <row r="18" spans="1:6" ht="39" customHeight="1">
      <c r="A18" s="41"/>
      <c r="B18" s="32" t="s">
        <v>211</v>
      </c>
      <c r="C18" s="113">
        <v>9875567</v>
      </c>
      <c r="D18" s="113">
        <f>SUM(C18*0.2%)</f>
        <v>19751.134000000002</v>
      </c>
      <c r="E18" s="113"/>
      <c r="F18" s="113"/>
    </row>
    <row r="19" spans="1:6" ht="36.75" customHeight="1">
      <c r="A19" s="41"/>
      <c r="B19" s="32" t="s">
        <v>211</v>
      </c>
      <c r="C19" s="113"/>
      <c r="D19" s="113"/>
      <c r="E19" s="113">
        <v>61444</v>
      </c>
      <c r="F19" s="113">
        <f>SUM(E19*0.2%)</f>
        <v>122.88800000000001</v>
      </c>
    </row>
    <row r="20" spans="1:6" ht="60" customHeight="1">
      <c r="A20" s="41"/>
      <c r="B20" s="32" t="s">
        <v>212</v>
      </c>
      <c r="C20" s="113"/>
      <c r="D20" s="113"/>
      <c r="E20" s="113"/>
      <c r="F20" s="113"/>
    </row>
    <row r="21" spans="1:6" ht="54" customHeight="1">
      <c r="A21" s="46">
        <v>3</v>
      </c>
      <c r="B21" s="47" t="s">
        <v>213</v>
      </c>
      <c r="C21" s="113">
        <v>9875567</v>
      </c>
      <c r="D21" s="112">
        <f>SUM(D22)</f>
        <v>503653.91699999996</v>
      </c>
      <c r="E21" s="113"/>
      <c r="F21" s="112">
        <f>SUM(F22)</f>
        <v>3133.6439999999998</v>
      </c>
    </row>
    <row r="22" spans="1:6" ht="54" customHeight="1">
      <c r="A22" s="122"/>
      <c r="B22" s="32" t="s">
        <v>213</v>
      </c>
      <c r="C22" s="113">
        <v>9875567</v>
      </c>
      <c r="D22" s="113">
        <f>SUM(C22*5.1%)</f>
        <v>503653.91699999996</v>
      </c>
      <c r="E22" s="113">
        <v>61444</v>
      </c>
      <c r="F22" s="113">
        <f>SUM(E22*5.1%)</f>
        <v>3133.6439999999998</v>
      </c>
    </row>
    <row r="23" spans="1:6" ht="46.5" customHeight="1">
      <c r="A23" s="261" t="s">
        <v>179</v>
      </c>
      <c r="B23" s="262"/>
      <c r="C23" s="116" t="s">
        <v>105</v>
      </c>
      <c r="D23" s="114">
        <f>SUM(D21+D18+D15+D10)</f>
        <v>2982421.2340000002</v>
      </c>
      <c r="E23" s="116" t="s">
        <v>105</v>
      </c>
      <c r="F23" s="114">
        <f>SUM(F22+F19+F16+F11)</f>
        <v>18556.088</v>
      </c>
    </row>
    <row r="24" spans="1:6">
      <c r="B24" s="154"/>
      <c r="C24" s="154"/>
      <c r="D24" s="154"/>
    </row>
    <row r="25" spans="1:6">
      <c r="B25" s="154"/>
      <c r="C25" s="154"/>
      <c r="D25" s="154"/>
    </row>
  </sheetData>
  <mergeCells count="8">
    <mergeCell ref="E6:F6"/>
    <mergeCell ref="A23:B23"/>
    <mergeCell ref="A4:B4"/>
    <mergeCell ref="A1:D1"/>
    <mergeCell ref="A2:B2"/>
    <mergeCell ref="A6:D6"/>
    <mergeCell ref="E5:F5"/>
    <mergeCell ref="C5:D5"/>
  </mergeCells>
  <pageMargins left="0.7" right="0.7" top="0.75" bottom="0.75" header="0.3" footer="0.3"/>
  <pageSetup paperSize="9" scale="7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81" zoomScaleNormal="81" workbookViewId="0">
      <selection activeCell="E8" sqref="E8"/>
    </sheetView>
  </sheetViews>
  <sheetFormatPr defaultColWidth="9.33203125" defaultRowHeight="14.25"/>
  <cols>
    <col min="1" max="1" width="9.33203125" style="37"/>
    <col min="2" max="2" width="41.1640625" style="37" customWidth="1"/>
    <col min="3" max="3" width="25" style="37" customWidth="1"/>
    <col min="4" max="4" width="21.1640625" style="37" customWidth="1"/>
    <col min="5" max="5" width="17.1640625" style="37" customWidth="1"/>
    <col min="6" max="16384" width="9.33203125" style="37"/>
  </cols>
  <sheetData>
    <row r="1" spans="1:5" ht="24" customHeight="1">
      <c r="A1" s="252" t="s">
        <v>218</v>
      </c>
      <c r="B1" s="252"/>
      <c r="C1" s="252"/>
      <c r="D1" s="252"/>
      <c r="E1" s="252"/>
    </row>
    <row r="2" spans="1:5" ht="20.25" customHeight="1">
      <c r="A2" s="263" t="s">
        <v>182</v>
      </c>
      <c r="B2" s="263"/>
      <c r="C2" s="153">
        <v>321</v>
      </c>
      <c r="D2" s="40"/>
      <c r="E2" s="40"/>
    </row>
    <row r="4" spans="1:5" ht="20.25" customHeight="1">
      <c r="A4" s="263" t="s">
        <v>181</v>
      </c>
      <c r="B4" s="263"/>
      <c r="C4" s="257" t="s">
        <v>17</v>
      </c>
      <c r="D4" s="273"/>
      <c r="E4" s="273"/>
    </row>
    <row r="6" spans="1:5" ht="51.75" customHeight="1">
      <c r="A6" s="45" t="s">
        <v>169</v>
      </c>
      <c r="B6" s="31" t="s">
        <v>10</v>
      </c>
      <c r="C6" s="31" t="s">
        <v>219</v>
      </c>
      <c r="D6" s="31" t="s">
        <v>220</v>
      </c>
      <c r="E6" s="31" t="s">
        <v>221</v>
      </c>
    </row>
    <row r="7" spans="1:5">
      <c r="A7" s="38">
        <v>1</v>
      </c>
      <c r="B7" s="38">
        <v>2</v>
      </c>
      <c r="C7" s="38">
        <v>3</v>
      </c>
      <c r="D7" s="38">
        <v>4</v>
      </c>
      <c r="E7" s="38">
        <v>5</v>
      </c>
    </row>
    <row r="8" spans="1:5" ht="39" customHeight="1">
      <c r="A8" s="46"/>
      <c r="B8" s="198" t="s">
        <v>436</v>
      </c>
      <c r="C8" s="45"/>
      <c r="D8" s="111">
        <v>12</v>
      </c>
      <c r="E8" s="109">
        <v>0</v>
      </c>
    </row>
    <row r="9" spans="1:5" ht="21" customHeight="1">
      <c r="A9" s="41"/>
      <c r="B9" s="32"/>
      <c r="C9" s="39"/>
      <c r="D9" s="39"/>
      <c r="E9" s="109"/>
    </row>
    <row r="10" spans="1:5" ht="21" customHeight="1">
      <c r="A10" s="41"/>
      <c r="B10" s="32"/>
      <c r="C10" s="39"/>
      <c r="D10" s="39"/>
      <c r="E10" s="109"/>
    </row>
    <row r="11" spans="1:5">
      <c r="A11" s="261" t="s">
        <v>179</v>
      </c>
      <c r="B11" s="262"/>
      <c r="C11" s="45" t="s">
        <v>105</v>
      </c>
      <c r="D11" s="45" t="s">
        <v>105</v>
      </c>
      <c r="E11" s="213">
        <f>SUM(E8)</f>
        <v>0</v>
      </c>
    </row>
  </sheetData>
  <mergeCells count="5">
    <mergeCell ref="A2:B2"/>
    <mergeCell ref="A4:B4"/>
    <mergeCell ref="A11:B11"/>
    <mergeCell ref="A1:E1"/>
    <mergeCell ref="C4:E4"/>
  </mergeCells>
  <pageMargins left="0.7" right="0.7" top="0.75" bottom="0.75" header="0.3" footer="0.3"/>
  <pageSetup paperSize="9" scale="8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opLeftCell="A7" zoomScale="79" zoomScaleNormal="79" workbookViewId="0">
      <selection activeCell="F35" sqref="F35"/>
    </sheetView>
  </sheetViews>
  <sheetFormatPr defaultColWidth="9.33203125" defaultRowHeight="14.25"/>
  <cols>
    <col min="1" max="1" width="9.33203125" style="37"/>
    <col min="2" max="2" width="41.1640625" style="37" customWidth="1"/>
    <col min="3" max="3" width="25" style="37" customWidth="1"/>
    <col min="4" max="4" width="21.1640625" style="37" customWidth="1"/>
    <col min="5" max="5" width="17.1640625" style="37" customWidth="1"/>
    <col min="6" max="6" width="9.6640625" style="37" bestFit="1" customWidth="1"/>
    <col min="7" max="16384" width="9.33203125" style="37"/>
  </cols>
  <sheetData>
    <row r="1" spans="1:5" ht="24" customHeight="1">
      <c r="A1" s="252" t="s">
        <v>222</v>
      </c>
      <c r="B1" s="252"/>
      <c r="C1" s="252"/>
      <c r="D1" s="252"/>
      <c r="E1" s="252"/>
    </row>
    <row r="2" spans="1:5" ht="20.25" customHeight="1">
      <c r="A2" s="263" t="s">
        <v>182</v>
      </c>
      <c r="B2" s="263"/>
      <c r="C2" s="107">
        <v>851</v>
      </c>
      <c r="D2" s="40"/>
      <c r="E2" s="40"/>
    </row>
    <row r="4" spans="1:5" ht="20.25" customHeight="1">
      <c r="A4" s="263" t="s">
        <v>181</v>
      </c>
      <c r="B4" s="263"/>
      <c r="C4" s="166"/>
      <c r="D4" s="164"/>
      <c r="E4" s="164"/>
    </row>
    <row r="5" spans="1:5" ht="42" customHeight="1">
      <c r="A5" s="271" t="s">
        <v>16</v>
      </c>
      <c r="B5" s="274"/>
      <c r="C5" s="274"/>
      <c r="D5" s="274"/>
      <c r="E5" s="274"/>
    </row>
    <row r="6" spans="1:5" ht="24" customHeight="1">
      <c r="A6" s="264" t="s">
        <v>233</v>
      </c>
      <c r="B6" s="264"/>
      <c r="C6" s="264"/>
      <c r="D6" s="264"/>
      <c r="E6" s="264"/>
    </row>
    <row r="7" spans="1:5" ht="99" customHeight="1">
      <c r="A7" s="156" t="s">
        <v>169</v>
      </c>
      <c r="B7" s="157" t="s">
        <v>183</v>
      </c>
      <c r="C7" s="157" t="s">
        <v>223</v>
      </c>
      <c r="D7" s="157" t="s">
        <v>224</v>
      </c>
      <c r="E7" s="157" t="s">
        <v>225</v>
      </c>
    </row>
    <row r="8" spans="1:5">
      <c r="A8" s="38">
        <v>1</v>
      </c>
      <c r="B8" s="38">
        <v>2</v>
      </c>
      <c r="C8" s="38">
        <v>3</v>
      </c>
      <c r="D8" s="38">
        <v>4</v>
      </c>
      <c r="E8" s="38">
        <v>5</v>
      </c>
    </row>
    <row r="9" spans="1:5" ht="30.75" customHeight="1">
      <c r="A9" s="41">
        <v>1</v>
      </c>
      <c r="B9" s="32" t="s">
        <v>226</v>
      </c>
      <c r="C9" s="180">
        <v>19311300.149999999</v>
      </c>
      <c r="D9" s="119"/>
      <c r="E9" s="149">
        <v>419812</v>
      </c>
    </row>
    <row r="10" spans="1:5" ht="21" customHeight="1">
      <c r="A10" s="41"/>
      <c r="B10" s="42" t="s">
        <v>227</v>
      </c>
      <c r="C10" s="180">
        <v>19311300.149999999</v>
      </c>
      <c r="D10" s="119"/>
      <c r="E10" s="148"/>
    </row>
    <row r="11" spans="1:5" ht="21" customHeight="1">
      <c r="A11" s="41"/>
      <c r="B11" s="48" t="s">
        <v>228</v>
      </c>
      <c r="C11" s="109"/>
      <c r="D11" s="39"/>
      <c r="E11" s="148"/>
    </row>
    <row r="12" spans="1:5" ht="21" customHeight="1">
      <c r="A12" s="41"/>
      <c r="B12" s="42" t="s">
        <v>229</v>
      </c>
      <c r="C12" s="109"/>
      <c r="D12" s="39"/>
      <c r="E12" s="148"/>
    </row>
    <row r="13" spans="1:5" ht="21" customHeight="1">
      <c r="A13" s="41"/>
      <c r="B13" s="48" t="s">
        <v>228</v>
      </c>
      <c r="C13" s="109"/>
      <c r="D13" s="39"/>
      <c r="E13" s="148"/>
    </row>
    <row r="14" spans="1:5">
      <c r="A14" s="261" t="s">
        <v>179</v>
      </c>
      <c r="B14" s="262"/>
      <c r="C14" s="149"/>
      <c r="D14" s="150" t="s">
        <v>105</v>
      </c>
      <c r="E14" s="215">
        <f>SUM(E9)</f>
        <v>419812</v>
      </c>
    </row>
    <row r="16" spans="1:5" ht="21.75" customHeight="1">
      <c r="A16" s="253" t="s">
        <v>234</v>
      </c>
      <c r="B16" s="253"/>
      <c r="C16" s="253"/>
      <c r="D16" s="253"/>
      <c r="E16" s="253"/>
    </row>
    <row r="17" spans="1:7" ht="42.75">
      <c r="A17" s="45" t="s">
        <v>169</v>
      </c>
      <c r="B17" s="31" t="s">
        <v>183</v>
      </c>
      <c r="C17" s="31" t="s">
        <v>231</v>
      </c>
      <c r="D17" s="31" t="s">
        <v>224</v>
      </c>
      <c r="E17" s="31" t="s">
        <v>232</v>
      </c>
    </row>
    <row r="18" spans="1:7">
      <c r="A18" s="38">
        <v>1</v>
      </c>
      <c r="B18" s="38">
        <v>2</v>
      </c>
      <c r="C18" s="38">
        <v>3</v>
      </c>
      <c r="D18" s="38">
        <v>4</v>
      </c>
      <c r="E18" s="38">
        <v>5</v>
      </c>
    </row>
    <row r="19" spans="1:7" ht="18" customHeight="1">
      <c r="A19" s="41">
        <v>1</v>
      </c>
      <c r="B19" s="32" t="s">
        <v>230</v>
      </c>
      <c r="C19" s="118">
        <v>30867140.699999999</v>
      </c>
      <c r="D19" s="181">
        <v>7.4000000000000003E-3</v>
      </c>
      <c r="E19" s="109">
        <v>463007</v>
      </c>
    </row>
    <row r="20" spans="1:7">
      <c r="A20" s="41"/>
      <c r="B20" s="42"/>
      <c r="C20" s="109"/>
      <c r="D20" s="39"/>
      <c r="E20" s="109"/>
    </row>
    <row r="21" spans="1:7">
      <c r="A21" s="41"/>
      <c r="B21" s="48"/>
      <c r="C21" s="109"/>
      <c r="D21" s="39"/>
      <c r="E21" s="109"/>
    </row>
    <row r="22" spans="1:7">
      <c r="A22" s="261" t="s">
        <v>179</v>
      </c>
      <c r="B22" s="262"/>
      <c r="C22" s="118" t="s">
        <v>105</v>
      </c>
      <c r="D22" s="45" t="s">
        <v>105</v>
      </c>
      <c r="E22" s="214">
        <f>SUM(E19)</f>
        <v>463007</v>
      </c>
    </row>
    <row r="24" spans="1:7" ht="24" customHeight="1">
      <c r="A24" s="253" t="s">
        <v>235</v>
      </c>
      <c r="B24" s="253"/>
      <c r="C24" s="253"/>
      <c r="D24" s="253"/>
      <c r="E24" s="253"/>
    </row>
    <row r="25" spans="1:7" ht="34.5" customHeight="1">
      <c r="A25" s="45" t="s">
        <v>169</v>
      </c>
      <c r="B25" s="31" t="s">
        <v>183</v>
      </c>
      <c r="C25" s="31" t="s">
        <v>223</v>
      </c>
      <c r="D25" s="31" t="s">
        <v>224</v>
      </c>
      <c r="E25" s="31" t="s">
        <v>232</v>
      </c>
    </row>
    <row r="26" spans="1:7">
      <c r="A26" s="38">
        <v>1</v>
      </c>
      <c r="B26" s="38">
        <v>2</v>
      </c>
      <c r="C26" s="38">
        <v>3</v>
      </c>
      <c r="D26" s="38">
        <v>4</v>
      </c>
      <c r="E26" s="38">
        <v>5</v>
      </c>
    </row>
    <row r="27" spans="1:7">
      <c r="A27" s="41">
        <v>1</v>
      </c>
      <c r="B27" s="32" t="s">
        <v>236</v>
      </c>
      <c r="C27" s="45"/>
      <c r="D27" s="39"/>
      <c r="E27" s="113"/>
    </row>
    <row r="28" spans="1:7">
      <c r="A28" s="41">
        <v>2</v>
      </c>
      <c r="B28" s="32" t="s">
        <v>430</v>
      </c>
      <c r="C28" s="39"/>
      <c r="D28" s="39"/>
      <c r="E28" s="113">
        <v>2205</v>
      </c>
    </row>
    <row r="29" spans="1:7">
      <c r="A29" s="41">
        <v>3</v>
      </c>
      <c r="B29" s="48" t="s">
        <v>439</v>
      </c>
      <c r="C29" s="39"/>
      <c r="D29" s="39"/>
      <c r="E29" s="113">
        <v>2000</v>
      </c>
      <c r="F29" s="154"/>
      <c r="G29" s="37" t="s">
        <v>478</v>
      </c>
    </row>
    <row r="30" spans="1:7">
      <c r="A30" s="261" t="s">
        <v>179</v>
      </c>
      <c r="B30" s="262"/>
      <c r="C30" s="45" t="s">
        <v>105</v>
      </c>
      <c r="D30" s="45" t="s">
        <v>105</v>
      </c>
      <c r="E30" s="112">
        <f>SUM(E28:E29)</f>
        <v>4205</v>
      </c>
      <c r="F30" s="154"/>
    </row>
    <row r="41" ht="16.5" customHeight="1"/>
  </sheetData>
  <mergeCells count="10">
    <mergeCell ref="A22:B22"/>
    <mergeCell ref="A24:E24"/>
    <mergeCell ref="A30:B30"/>
    <mergeCell ref="A1:E1"/>
    <mergeCell ref="A2:B2"/>
    <mergeCell ref="A4:B4"/>
    <mergeCell ref="A14:B14"/>
    <mergeCell ref="A6:E6"/>
    <mergeCell ref="A16:E16"/>
    <mergeCell ref="A5:E5"/>
  </mergeCells>
  <pageMargins left="0.7" right="0.7" top="0.75" bottom="0.75" header="0.3" footer="0.3"/>
  <pageSetup paperSize="9" scale="72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115" zoomScaleNormal="115" workbookViewId="0">
      <selection sqref="A1:E1"/>
    </sheetView>
  </sheetViews>
  <sheetFormatPr defaultColWidth="9.33203125" defaultRowHeight="14.25"/>
  <cols>
    <col min="1" max="1" width="9.33203125" style="37"/>
    <col min="2" max="2" width="41.1640625" style="37" customWidth="1"/>
    <col min="3" max="3" width="25" style="37" customWidth="1"/>
    <col min="4" max="4" width="21.1640625" style="37" customWidth="1"/>
    <col min="5" max="5" width="17.1640625" style="37" customWidth="1"/>
    <col min="6" max="16384" width="9.33203125" style="37"/>
  </cols>
  <sheetData>
    <row r="1" spans="1:5" ht="24" customHeight="1">
      <c r="A1" s="252" t="s">
        <v>237</v>
      </c>
      <c r="B1" s="252"/>
      <c r="C1" s="252"/>
      <c r="D1" s="252"/>
      <c r="E1" s="252"/>
    </row>
    <row r="2" spans="1:5" ht="20.25" customHeight="1">
      <c r="A2" s="263" t="s">
        <v>182</v>
      </c>
      <c r="B2" s="263"/>
      <c r="C2" s="40"/>
      <c r="D2" s="40"/>
      <c r="E2" s="40"/>
    </row>
    <row r="4" spans="1:5" ht="20.25" customHeight="1">
      <c r="A4" s="263" t="s">
        <v>181</v>
      </c>
      <c r="B4" s="263"/>
      <c r="C4" s="44"/>
      <c r="D4" s="40"/>
      <c r="E4" s="40"/>
    </row>
    <row r="6" spans="1:5" ht="56.25" customHeight="1">
      <c r="A6" s="45" t="s">
        <v>169</v>
      </c>
      <c r="B6" s="31" t="s">
        <v>10</v>
      </c>
      <c r="C6" s="31" t="s">
        <v>219</v>
      </c>
      <c r="D6" s="31" t="s">
        <v>220</v>
      </c>
      <c r="E6" s="31" t="s">
        <v>221</v>
      </c>
    </row>
    <row r="7" spans="1:5">
      <c r="A7" s="38">
        <v>1</v>
      </c>
      <c r="B7" s="38">
        <v>2</v>
      </c>
      <c r="C7" s="38">
        <v>3</v>
      </c>
      <c r="D7" s="38">
        <v>4</v>
      </c>
      <c r="E7" s="38">
        <v>5</v>
      </c>
    </row>
    <row r="8" spans="1:5" ht="21" customHeight="1">
      <c r="A8" s="41"/>
      <c r="B8" s="42"/>
      <c r="C8" s="39"/>
      <c r="D8" s="39"/>
      <c r="E8" s="39"/>
    </row>
    <row r="9" spans="1:5" ht="21" customHeight="1">
      <c r="A9" s="41"/>
      <c r="B9" s="48"/>
      <c r="C9" s="39"/>
      <c r="D9" s="39"/>
      <c r="E9" s="39"/>
    </row>
    <row r="10" spans="1:5" ht="21" customHeight="1">
      <c r="A10" s="41"/>
      <c r="B10" s="42"/>
      <c r="C10" s="39"/>
      <c r="D10" s="39"/>
      <c r="E10" s="39"/>
    </row>
    <row r="11" spans="1:5">
      <c r="A11" s="261" t="s">
        <v>179</v>
      </c>
      <c r="B11" s="262"/>
      <c r="C11" s="45" t="s">
        <v>105</v>
      </c>
      <c r="D11" s="45" t="s">
        <v>105</v>
      </c>
      <c r="E11" s="39"/>
    </row>
  </sheetData>
  <mergeCells count="4">
    <mergeCell ref="A1:E1"/>
    <mergeCell ref="A2:B2"/>
    <mergeCell ref="A4:B4"/>
    <mergeCell ref="A11:B11"/>
  </mergeCells>
  <pageMargins left="0.7" right="0.7" top="0.75" bottom="0.75" header="0.3" footer="0.3"/>
  <pageSetup paperSize="9" scale="86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115" zoomScaleNormal="115" workbookViewId="0">
      <selection activeCell="E21" sqref="E21"/>
    </sheetView>
  </sheetViews>
  <sheetFormatPr defaultColWidth="9.33203125" defaultRowHeight="14.25"/>
  <cols>
    <col min="1" max="1" width="9.33203125" style="37"/>
    <col min="2" max="2" width="41.1640625" style="37" customWidth="1"/>
    <col min="3" max="3" width="25" style="37" customWidth="1"/>
    <col min="4" max="4" width="21.1640625" style="37" customWidth="1"/>
    <col min="5" max="5" width="17.1640625" style="37" customWidth="1"/>
    <col min="6" max="16384" width="9.33203125" style="37"/>
  </cols>
  <sheetData>
    <row r="1" spans="1:5" ht="24" customHeight="1">
      <c r="A1" s="252" t="s">
        <v>238</v>
      </c>
      <c r="B1" s="252"/>
      <c r="C1" s="252"/>
      <c r="D1" s="252"/>
      <c r="E1" s="252"/>
    </row>
    <row r="2" spans="1:5" ht="20.25" customHeight="1">
      <c r="A2" s="263" t="s">
        <v>182</v>
      </c>
      <c r="B2" s="263"/>
      <c r="C2" s="40"/>
      <c r="D2" s="40"/>
      <c r="E2" s="40"/>
    </row>
    <row r="4" spans="1:5" ht="20.25" customHeight="1">
      <c r="A4" s="263" t="s">
        <v>181</v>
      </c>
      <c r="B4" s="263"/>
      <c r="C4" s="44"/>
      <c r="D4" s="40"/>
      <c r="E4" s="40"/>
    </row>
    <row r="6" spans="1:5" ht="56.25" customHeight="1">
      <c r="A6" s="45" t="s">
        <v>169</v>
      </c>
      <c r="B6" s="31" t="s">
        <v>10</v>
      </c>
      <c r="C6" s="31" t="s">
        <v>219</v>
      </c>
      <c r="D6" s="31" t="s">
        <v>220</v>
      </c>
      <c r="E6" s="31" t="s">
        <v>221</v>
      </c>
    </row>
    <row r="7" spans="1:5">
      <c r="A7" s="38">
        <v>1</v>
      </c>
      <c r="B7" s="38">
        <v>2</v>
      </c>
      <c r="C7" s="38">
        <v>3</v>
      </c>
      <c r="D7" s="38">
        <v>4</v>
      </c>
      <c r="E7" s="38">
        <v>5</v>
      </c>
    </row>
    <row r="8" spans="1:5" ht="21" customHeight="1">
      <c r="A8" s="41">
        <v>1</v>
      </c>
      <c r="B8" s="42" t="s">
        <v>495</v>
      </c>
      <c r="C8" s="39"/>
      <c r="D8" s="39"/>
      <c r="E8" s="109">
        <v>505955</v>
      </c>
    </row>
    <row r="9" spans="1:5" ht="21" customHeight="1">
      <c r="A9" s="41"/>
      <c r="B9" s="48"/>
      <c r="C9" s="39"/>
      <c r="D9" s="39"/>
      <c r="E9" s="109"/>
    </row>
    <row r="10" spans="1:5" ht="21" customHeight="1">
      <c r="A10" s="41"/>
      <c r="B10" s="42"/>
      <c r="C10" s="39"/>
      <c r="D10" s="39"/>
      <c r="E10" s="109"/>
    </row>
    <row r="11" spans="1:5">
      <c r="A11" s="261" t="s">
        <v>179</v>
      </c>
      <c r="B11" s="262"/>
      <c r="C11" s="45" t="s">
        <v>105</v>
      </c>
      <c r="D11" s="45" t="s">
        <v>105</v>
      </c>
      <c r="E11" s="109">
        <f>SUM(E8:E10)</f>
        <v>505955</v>
      </c>
    </row>
  </sheetData>
  <mergeCells count="4">
    <mergeCell ref="A1:E1"/>
    <mergeCell ref="A2:B2"/>
    <mergeCell ref="A4:B4"/>
    <mergeCell ref="A11:B11"/>
  </mergeCells>
  <pageMargins left="0.7" right="0.7" top="0.75" bottom="0.75" header="0.3" footer="0.3"/>
  <pageSetup paperSize="9" scale="86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88" zoomScaleNormal="88" zoomScaleSheetLayoutView="145" workbookViewId="0">
      <selection activeCell="G14" sqref="G14"/>
    </sheetView>
  </sheetViews>
  <sheetFormatPr defaultColWidth="9.33203125" defaultRowHeight="14.25"/>
  <cols>
    <col min="1" max="1" width="9.33203125" style="37"/>
    <col min="2" max="2" width="41.1640625" style="37" customWidth="1"/>
    <col min="3" max="3" width="12.33203125" style="37" customWidth="1"/>
    <col min="4" max="4" width="20.1640625" style="37" customWidth="1"/>
    <col min="5" max="5" width="14.5" style="37" customWidth="1"/>
    <col min="6" max="6" width="13.83203125" style="37" customWidth="1"/>
    <col min="7" max="16384" width="9.33203125" style="37"/>
  </cols>
  <sheetData>
    <row r="1" spans="1:6" ht="24" customHeight="1">
      <c r="A1" s="252" t="s">
        <v>239</v>
      </c>
      <c r="B1" s="252"/>
      <c r="C1" s="252"/>
      <c r="D1" s="252"/>
      <c r="E1" s="252"/>
      <c r="F1" s="252"/>
    </row>
    <row r="2" spans="1:6" ht="20.25" customHeight="1">
      <c r="A2" s="263" t="s">
        <v>182</v>
      </c>
      <c r="B2" s="263"/>
      <c r="C2" s="107">
        <v>244</v>
      </c>
      <c r="D2" s="40"/>
      <c r="E2" s="40"/>
      <c r="F2" s="40"/>
    </row>
    <row r="4" spans="1:6" ht="20.25" customHeight="1">
      <c r="A4" s="263" t="s">
        <v>181</v>
      </c>
      <c r="B4" s="263"/>
      <c r="C4" s="166"/>
      <c r="D4" s="164"/>
      <c r="E4" s="164"/>
      <c r="F4" s="164"/>
    </row>
    <row r="5" spans="1:6" ht="38.25" customHeight="1">
      <c r="A5" s="275" t="s">
        <v>16</v>
      </c>
      <c r="B5" s="260"/>
      <c r="C5" s="260"/>
      <c r="D5" s="260"/>
      <c r="E5" s="260"/>
      <c r="F5" s="260"/>
    </row>
    <row r="6" spans="1:6" ht="20.25" customHeight="1">
      <c r="A6" s="264" t="s">
        <v>246</v>
      </c>
      <c r="B6" s="264"/>
      <c r="C6" s="264"/>
      <c r="D6" s="264"/>
      <c r="E6" s="264"/>
      <c r="F6" s="264"/>
    </row>
    <row r="7" spans="1:6" ht="56.25" customHeight="1">
      <c r="A7" s="156" t="s">
        <v>169</v>
      </c>
      <c r="B7" s="157" t="s">
        <v>183</v>
      </c>
      <c r="C7" s="157" t="s">
        <v>240</v>
      </c>
      <c r="D7" s="157" t="s">
        <v>241</v>
      </c>
      <c r="E7" s="157" t="s">
        <v>242</v>
      </c>
      <c r="F7" s="157" t="s">
        <v>188</v>
      </c>
    </row>
    <row r="8" spans="1:6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</row>
    <row r="9" spans="1:6" ht="21" customHeight="1">
      <c r="A9" s="41"/>
      <c r="B9" s="49" t="s">
        <v>243</v>
      </c>
      <c r="C9" s="108">
        <v>1</v>
      </c>
      <c r="D9" s="108">
        <v>12</v>
      </c>
      <c r="E9" s="109">
        <v>320.63</v>
      </c>
      <c r="F9" s="109">
        <f>SUM(C9*D9*E9)</f>
        <v>3847.56</v>
      </c>
    </row>
    <row r="10" spans="1:6" ht="45.75" customHeight="1">
      <c r="A10" s="41"/>
      <c r="B10" s="49" t="s">
        <v>244</v>
      </c>
      <c r="C10" s="108">
        <v>1</v>
      </c>
      <c r="D10" s="108">
        <v>12</v>
      </c>
      <c r="E10" s="109">
        <v>0</v>
      </c>
      <c r="F10" s="109">
        <f t="shared" ref="F10:F12" si="0">SUM(C10*D10*E10)</f>
        <v>0</v>
      </c>
    </row>
    <row r="11" spans="1:6" ht="21" customHeight="1">
      <c r="A11" s="41"/>
      <c r="B11" s="49" t="s">
        <v>245</v>
      </c>
      <c r="C11" s="108"/>
      <c r="D11" s="108"/>
      <c r="E11" s="109"/>
      <c r="F11" s="109"/>
    </row>
    <row r="12" spans="1:6" ht="21" customHeight="1">
      <c r="A12" s="41"/>
      <c r="B12" s="49" t="s">
        <v>399</v>
      </c>
      <c r="C12" s="108">
        <v>1</v>
      </c>
      <c r="D12" s="108">
        <v>12</v>
      </c>
      <c r="E12" s="109">
        <v>495</v>
      </c>
      <c r="F12" s="109">
        <f t="shared" si="0"/>
        <v>5940</v>
      </c>
    </row>
    <row r="13" spans="1:6">
      <c r="A13" s="261" t="s">
        <v>179</v>
      </c>
      <c r="B13" s="262"/>
      <c r="C13" s="105" t="s">
        <v>105</v>
      </c>
      <c r="D13" s="105" t="s">
        <v>105</v>
      </c>
      <c r="E13" s="118" t="s">
        <v>105</v>
      </c>
      <c r="F13" s="109">
        <f>SUM(F9:F12)</f>
        <v>9787.56</v>
      </c>
    </row>
  </sheetData>
  <mergeCells count="6">
    <mergeCell ref="A2:B2"/>
    <mergeCell ref="A4:B4"/>
    <mergeCell ref="A13:B13"/>
    <mergeCell ref="A1:F1"/>
    <mergeCell ref="A6:F6"/>
    <mergeCell ref="A5:F5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90" zoomScaleNormal="90" zoomScaleSheetLayoutView="115" workbookViewId="0"/>
  </sheetViews>
  <sheetFormatPr defaultColWidth="9.33203125" defaultRowHeight="12.75"/>
  <cols>
    <col min="1" max="1" width="52.5" style="1" customWidth="1"/>
    <col min="2" max="2" width="16" style="1" customWidth="1"/>
    <col min="3" max="3" width="22" style="1" customWidth="1"/>
    <col min="4" max="4" width="11.83203125" style="1" customWidth="1"/>
    <col min="5" max="5" width="16.83203125" style="1" customWidth="1"/>
    <col min="6" max="6" width="8.33203125" style="1" customWidth="1"/>
    <col min="7" max="7" width="38" style="1" customWidth="1"/>
    <col min="8" max="16384" width="9.33203125" style="1"/>
  </cols>
  <sheetData>
    <row r="1" spans="1:7" ht="14.25">
      <c r="A1" s="2"/>
      <c r="B1" s="2"/>
      <c r="C1" s="2"/>
      <c r="D1" s="2"/>
      <c r="E1" s="2"/>
      <c r="F1" s="2"/>
      <c r="G1" s="2"/>
    </row>
    <row r="2" spans="1:7" ht="14.45" customHeight="1">
      <c r="A2" s="3"/>
      <c r="B2" s="3"/>
      <c r="C2" s="3"/>
      <c r="D2" s="3"/>
      <c r="E2" s="3"/>
      <c r="F2" s="3"/>
      <c r="G2" s="125"/>
    </row>
    <row r="3" spans="1:7" ht="24.95" customHeight="1">
      <c r="A3" s="3"/>
      <c r="B3" s="3"/>
      <c r="C3" s="3"/>
      <c r="D3" s="3"/>
      <c r="E3" s="3"/>
      <c r="F3" s="3"/>
      <c r="G3" s="124"/>
    </row>
    <row r="4" spans="1:7" ht="10.5" customHeight="1">
      <c r="A4" s="3"/>
      <c r="B4" s="3"/>
      <c r="C4" s="3"/>
      <c r="D4" s="3"/>
      <c r="E4" s="3"/>
      <c r="F4" s="3"/>
      <c r="G4" s="5"/>
    </row>
    <row r="5" spans="1:7" ht="42" customHeight="1">
      <c r="A5" s="3"/>
      <c r="B5" s="3"/>
      <c r="C5" s="3"/>
      <c r="D5" s="3"/>
      <c r="E5" s="3"/>
      <c r="F5" s="3"/>
      <c r="G5" s="96"/>
    </row>
    <row r="6" spans="1:7" ht="14.45" customHeight="1">
      <c r="A6" s="3"/>
      <c r="B6" s="3"/>
      <c r="C6" s="3"/>
      <c r="D6" s="3"/>
      <c r="E6" s="3"/>
      <c r="F6" s="3"/>
      <c r="G6" s="172"/>
    </row>
    <row r="7" spans="1:7" ht="14.45" customHeight="1">
      <c r="A7" s="3"/>
      <c r="B7" s="231"/>
      <c r="C7" s="231"/>
      <c r="D7" s="231"/>
      <c r="E7" s="231"/>
      <c r="F7" s="3"/>
      <c r="G7" s="3"/>
    </row>
    <row r="8" spans="1:7" ht="21.6" customHeight="1">
      <c r="A8" s="3"/>
      <c r="B8" s="231"/>
      <c r="C8" s="231"/>
      <c r="D8" s="231"/>
      <c r="E8" s="231"/>
      <c r="F8" s="3"/>
      <c r="G8" s="3"/>
    </row>
    <row r="9" spans="1:7" ht="14.45" customHeight="1">
      <c r="A9" s="3"/>
      <c r="B9" s="231"/>
      <c r="C9" s="231"/>
      <c r="D9" s="231"/>
      <c r="E9" s="231"/>
      <c r="F9" s="3"/>
      <c r="G9" s="3"/>
    </row>
    <row r="10" spans="1:7" ht="21.6" customHeight="1">
      <c r="A10" s="3"/>
      <c r="B10" s="231"/>
      <c r="C10" s="231"/>
      <c r="D10" s="231"/>
      <c r="E10" s="231"/>
      <c r="F10" s="3"/>
      <c r="G10" s="3"/>
    </row>
    <row r="11" spans="1:7" ht="12.75" customHeight="1">
      <c r="A11" s="3"/>
      <c r="B11" s="231"/>
      <c r="C11" s="231"/>
      <c r="D11" s="231"/>
      <c r="E11" s="231"/>
      <c r="F11" s="3"/>
      <c r="G11" s="3"/>
    </row>
    <row r="12" spans="1:7" ht="18.2" customHeight="1">
      <c r="A12" s="3"/>
      <c r="B12" s="230"/>
      <c r="C12" s="230"/>
      <c r="D12" s="230"/>
      <c r="E12" s="230"/>
      <c r="F12" s="3"/>
      <c r="G12" s="3"/>
    </row>
    <row r="13" spans="1:7" ht="12.75" customHeight="1">
      <c r="A13" s="3"/>
      <c r="B13" s="230"/>
      <c r="C13" s="230"/>
      <c r="D13" s="230"/>
      <c r="E13" s="230"/>
      <c r="F13" s="3"/>
      <c r="G13" s="3"/>
    </row>
    <row r="14" spans="1:7" ht="21.6" customHeight="1">
      <c r="A14" s="3"/>
      <c r="B14" s="230"/>
      <c r="C14" s="230"/>
      <c r="D14" s="230"/>
      <c r="E14" s="3"/>
      <c r="F14" s="3"/>
      <c r="G14" s="3"/>
    </row>
    <row r="15" spans="1:7" ht="28.9" customHeight="1">
      <c r="A15" s="3"/>
      <c r="B15" s="228"/>
      <c r="C15" s="228"/>
      <c r="D15" s="228"/>
      <c r="E15" s="228"/>
      <c r="F15" s="228"/>
      <c r="G15" s="228"/>
    </row>
    <row r="16" spans="1:7" ht="41.25" customHeight="1">
      <c r="A16" s="3"/>
      <c r="B16" s="228"/>
      <c r="C16" s="228"/>
      <c r="D16" s="228"/>
      <c r="E16" s="228"/>
      <c r="F16" s="228"/>
      <c r="G16" s="228"/>
    </row>
    <row r="17" spans="1:7" ht="21" customHeight="1">
      <c r="A17" s="3"/>
      <c r="B17" s="228"/>
      <c r="C17" s="228"/>
      <c r="D17" s="228"/>
      <c r="E17" s="228"/>
      <c r="F17" s="228"/>
      <c r="G17" s="228"/>
    </row>
    <row r="18" spans="1:7" ht="21.6" customHeight="1">
      <c r="A18" s="3"/>
      <c r="B18" s="229"/>
      <c r="C18" s="229"/>
      <c r="D18" s="229"/>
      <c r="E18" s="229"/>
      <c r="F18" s="229"/>
      <c r="G18" s="229"/>
    </row>
    <row r="19" spans="1:7" ht="28.9" customHeight="1">
      <c r="A19" s="3"/>
      <c r="B19" s="228"/>
      <c r="C19" s="228"/>
      <c r="D19" s="4"/>
      <c r="E19" s="229"/>
      <c r="F19" s="229"/>
      <c r="G19" s="4"/>
    </row>
    <row r="20" spans="1:7" ht="21.6" customHeight="1">
      <c r="A20" s="3"/>
      <c r="B20" s="229"/>
      <c r="C20" s="229"/>
      <c r="D20" s="3"/>
      <c r="E20" s="229"/>
      <c r="F20" s="229"/>
      <c r="G20" s="3"/>
    </row>
    <row r="21" spans="1:7" ht="14.45" customHeight="1">
      <c r="A21" s="3"/>
      <c r="B21" s="228"/>
      <c r="C21" s="228"/>
      <c r="D21" s="228"/>
      <c r="E21" s="228"/>
      <c r="F21" s="228"/>
      <c r="G21" s="228"/>
    </row>
    <row r="22" spans="1:7" ht="21.6" customHeight="1">
      <c r="A22" s="3"/>
      <c r="B22" s="229"/>
      <c r="C22" s="229"/>
      <c r="D22" s="229"/>
      <c r="E22" s="229"/>
      <c r="F22" s="229"/>
      <c r="G22" s="229"/>
    </row>
    <row r="23" spans="1:7" ht="14.45" customHeight="1">
      <c r="A23" s="3"/>
      <c r="B23" s="6"/>
      <c r="C23" s="3"/>
      <c r="D23" s="3"/>
      <c r="E23" s="3"/>
      <c r="F23" s="6"/>
      <c r="G23" s="3"/>
    </row>
  </sheetData>
  <mergeCells count="18">
    <mergeCell ref="B7:E7"/>
    <mergeCell ref="B8:E8"/>
    <mergeCell ref="B9:E9"/>
    <mergeCell ref="B10:E10"/>
    <mergeCell ref="B11:E11"/>
    <mergeCell ref="B12:E12"/>
    <mergeCell ref="B13:E13"/>
    <mergeCell ref="B14:D14"/>
    <mergeCell ref="B15:G15"/>
    <mergeCell ref="B16:G16"/>
    <mergeCell ref="B21:G21"/>
    <mergeCell ref="B22:G22"/>
    <mergeCell ref="B17:G17"/>
    <mergeCell ref="B18:G18"/>
    <mergeCell ref="B19:C19"/>
    <mergeCell ref="E19:F19"/>
    <mergeCell ref="B20:C20"/>
    <mergeCell ref="E20:F20"/>
  </mergeCells>
  <printOptions horizontalCentered="1"/>
  <pageMargins left="0.19685040000000001" right="3.9370079999999997E-3" top="0.39370080000000002" bottom="0.39370080000000002" header="0.3" footer="0.3"/>
  <pageSetup paperSize="9" scale="96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="85" zoomScaleNormal="85" workbookViewId="0">
      <selection activeCell="E9" sqref="E9"/>
    </sheetView>
  </sheetViews>
  <sheetFormatPr defaultColWidth="9.33203125" defaultRowHeight="12"/>
  <cols>
    <col min="1" max="1" width="9.33203125" style="182"/>
    <col min="2" max="2" width="41.1640625" style="182" customWidth="1"/>
    <col min="3" max="5" width="20.1640625" style="182" customWidth="1"/>
    <col min="6" max="16384" width="9.33203125" style="182"/>
  </cols>
  <sheetData>
    <row r="1" spans="1:5" ht="24" customHeight="1">
      <c r="A1" s="276" t="s">
        <v>239</v>
      </c>
      <c r="B1" s="276"/>
      <c r="C1" s="276"/>
      <c r="D1" s="276"/>
      <c r="E1" s="276"/>
    </row>
    <row r="2" spans="1:5" ht="20.25" customHeight="1">
      <c r="A2" s="277" t="s">
        <v>182</v>
      </c>
      <c r="B2" s="277"/>
      <c r="C2" s="183">
        <v>244</v>
      </c>
      <c r="D2" s="184"/>
      <c r="E2" s="184"/>
    </row>
    <row r="4" spans="1:5" ht="20.25" customHeight="1">
      <c r="A4" s="277" t="s">
        <v>181</v>
      </c>
      <c r="B4" s="277"/>
      <c r="C4" s="185"/>
      <c r="D4" s="184"/>
      <c r="E4" s="184"/>
    </row>
    <row r="5" spans="1:5" ht="40.5" customHeight="1">
      <c r="A5" s="281" t="s">
        <v>16</v>
      </c>
      <c r="B5" s="282"/>
      <c r="C5" s="282"/>
      <c r="D5" s="282"/>
      <c r="E5" s="282"/>
    </row>
    <row r="6" spans="1:5" ht="20.25" customHeight="1">
      <c r="A6" s="278" t="s">
        <v>247</v>
      </c>
      <c r="B6" s="278"/>
      <c r="C6" s="278"/>
      <c r="D6" s="278"/>
      <c r="E6" s="278"/>
    </row>
    <row r="7" spans="1:5" ht="56.25" customHeight="1">
      <c r="A7" s="186" t="s">
        <v>169</v>
      </c>
      <c r="B7" s="187" t="s">
        <v>183</v>
      </c>
      <c r="C7" s="187" t="s">
        <v>250</v>
      </c>
      <c r="D7" s="187" t="s">
        <v>251</v>
      </c>
      <c r="E7" s="187" t="s">
        <v>252</v>
      </c>
    </row>
    <row r="8" spans="1:5">
      <c r="A8" s="188">
        <v>1</v>
      </c>
      <c r="B8" s="188">
        <v>2</v>
      </c>
      <c r="C8" s="188">
        <v>3</v>
      </c>
      <c r="D8" s="188">
        <v>4</v>
      </c>
      <c r="E8" s="188">
        <v>5</v>
      </c>
    </row>
    <row r="9" spans="1:5" ht="34.5" customHeight="1">
      <c r="A9" s="189"/>
      <c r="B9" s="190" t="s">
        <v>248</v>
      </c>
      <c r="C9" s="191">
        <v>1</v>
      </c>
      <c r="D9" s="192">
        <v>0</v>
      </c>
      <c r="E9" s="192">
        <v>3000</v>
      </c>
    </row>
    <row r="10" spans="1:5" ht="45.75" customHeight="1">
      <c r="A10" s="189"/>
      <c r="B10" s="190" t="s">
        <v>249</v>
      </c>
      <c r="C10" s="193"/>
      <c r="D10" s="192"/>
      <c r="E10" s="192"/>
    </row>
    <row r="11" spans="1:5" ht="21" customHeight="1">
      <c r="A11" s="189"/>
      <c r="B11" s="190" t="s">
        <v>54</v>
      </c>
      <c r="C11" s="193"/>
      <c r="D11" s="192"/>
      <c r="E11" s="192"/>
    </row>
    <row r="12" spans="1:5">
      <c r="A12" s="279" t="s">
        <v>179</v>
      </c>
      <c r="B12" s="280"/>
      <c r="C12" s="186" t="s">
        <v>105</v>
      </c>
      <c r="D12" s="186" t="s">
        <v>105</v>
      </c>
      <c r="E12" s="186" t="s">
        <v>105</v>
      </c>
    </row>
  </sheetData>
  <mergeCells count="6">
    <mergeCell ref="A1:E1"/>
    <mergeCell ref="A2:B2"/>
    <mergeCell ref="A4:B4"/>
    <mergeCell ref="A6:E6"/>
    <mergeCell ref="A12:B12"/>
    <mergeCell ref="A5:E5"/>
  </mergeCells>
  <pageMargins left="0.7" right="0.7" top="0.75" bottom="0.75" header="0.3" footer="0.3"/>
  <pageSetup paperSize="9" scale="8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89" zoomScaleNormal="89" workbookViewId="0">
      <selection activeCell="F25" sqref="F25"/>
    </sheetView>
  </sheetViews>
  <sheetFormatPr defaultColWidth="9.33203125" defaultRowHeight="14.25"/>
  <cols>
    <col min="1" max="1" width="9.33203125" style="37"/>
    <col min="2" max="2" width="41.1640625" style="37" customWidth="1"/>
    <col min="3" max="5" width="20.1640625" style="37" customWidth="1"/>
    <col min="6" max="6" width="19.33203125" style="37" customWidth="1"/>
    <col min="7" max="16384" width="9.33203125" style="37"/>
  </cols>
  <sheetData>
    <row r="1" spans="1:6" ht="24" customHeight="1">
      <c r="A1" s="252" t="s">
        <v>239</v>
      </c>
      <c r="B1" s="252"/>
      <c r="C1" s="252"/>
      <c r="D1" s="252"/>
      <c r="E1" s="252"/>
      <c r="F1" s="252"/>
    </row>
    <row r="2" spans="1:6" ht="20.25" customHeight="1">
      <c r="A2" s="263" t="s">
        <v>182</v>
      </c>
      <c r="B2" s="263"/>
      <c r="C2" s="151">
        <v>244</v>
      </c>
      <c r="D2" s="40"/>
      <c r="E2" s="40"/>
      <c r="F2" s="40"/>
    </row>
    <row r="4" spans="1:6" ht="20.25" customHeight="1">
      <c r="A4" s="263" t="s">
        <v>181</v>
      </c>
      <c r="B4" s="263"/>
      <c r="C4" s="166"/>
      <c r="D4" s="164"/>
      <c r="E4" s="164"/>
      <c r="F4" s="164"/>
    </row>
    <row r="5" spans="1:6" ht="38.25" customHeight="1">
      <c r="A5" s="271" t="s">
        <v>16</v>
      </c>
      <c r="B5" s="272"/>
      <c r="C5" s="272"/>
      <c r="D5" s="272"/>
      <c r="E5" s="272"/>
      <c r="F5" s="272"/>
    </row>
    <row r="6" spans="1:6" ht="20.25" customHeight="1">
      <c r="A6" s="264" t="s">
        <v>262</v>
      </c>
      <c r="B6" s="264"/>
      <c r="C6" s="264"/>
      <c r="D6" s="264"/>
      <c r="E6" s="264"/>
      <c r="F6" s="264"/>
    </row>
    <row r="7" spans="1:6" ht="56.25" customHeight="1">
      <c r="A7" s="156" t="s">
        <v>169</v>
      </c>
      <c r="B7" s="157" t="s">
        <v>10</v>
      </c>
      <c r="C7" s="157" t="s">
        <v>253</v>
      </c>
      <c r="D7" s="157" t="s">
        <v>254</v>
      </c>
      <c r="E7" s="157" t="s">
        <v>255</v>
      </c>
      <c r="F7" s="157" t="s">
        <v>256</v>
      </c>
    </row>
    <row r="8" spans="1:6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</row>
    <row r="9" spans="1:6" ht="22.5" customHeight="1">
      <c r="A9" s="46"/>
      <c r="B9" s="50" t="s">
        <v>257</v>
      </c>
      <c r="C9" s="112">
        <v>66800</v>
      </c>
      <c r="D9" s="112">
        <v>9.2200000000000006</v>
      </c>
      <c r="E9" s="115">
        <v>1.03</v>
      </c>
      <c r="F9" s="112">
        <f>SUM(C9*D9*E9)</f>
        <v>634372.88</v>
      </c>
    </row>
    <row r="10" spans="1:6" ht="21" customHeight="1">
      <c r="A10" s="41"/>
      <c r="B10" s="49" t="s">
        <v>54</v>
      </c>
      <c r="C10" s="113"/>
      <c r="D10" s="113"/>
      <c r="E10" s="39"/>
      <c r="F10" s="112"/>
    </row>
    <row r="11" spans="1:6" ht="21" customHeight="1">
      <c r="A11" s="41"/>
      <c r="B11" s="50" t="s">
        <v>258</v>
      </c>
      <c r="C11" s="112">
        <v>571.35</v>
      </c>
      <c r="D11" s="112">
        <v>2742.31</v>
      </c>
      <c r="E11" s="115">
        <v>1.03</v>
      </c>
      <c r="F11" s="112">
        <f t="shared" ref="F11:F13" si="0">SUM(C11*D11*E11)</f>
        <v>1613823.3830550001</v>
      </c>
    </row>
    <row r="12" spans="1:6" ht="21" customHeight="1">
      <c r="A12" s="41"/>
      <c r="B12" s="49" t="s">
        <v>54</v>
      </c>
      <c r="C12" s="113"/>
      <c r="D12" s="113"/>
      <c r="E12" s="39"/>
      <c r="F12" s="112">
        <f t="shared" si="0"/>
        <v>0</v>
      </c>
    </row>
    <row r="13" spans="1:6" ht="21" customHeight="1">
      <c r="A13" s="41"/>
      <c r="B13" s="50" t="s">
        <v>259</v>
      </c>
      <c r="C13" s="112">
        <v>3407.6</v>
      </c>
      <c r="D13" s="112">
        <v>142.08000000000001</v>
      </c>
      <c r="E13" s="115">
        <v>1.03</v>
      </c>
      <c r="F13" s="112">
        <f t="shared" si="0"/>
        <v>498676.36224000005</v>
      </c>
    </row>
    <row r="14" spans="1:6" ht="21" customHeight="1">
      <c r="A14" s="41"/>
      <c r="B14" s="49" t="s">
        <v>54</v>
      </c>
      <c r="C14" s="113"/>
      <c r="D14" s="113"/>
      <c r="E14" s="39"/>
      <c r="F14" s="113"/>
    </row>
    <row r="15" spans="1:6" ht="21" customHeight="1">
      <c r="A15" s="41"/>
      <c r="B15" s="50" t="s">
        <v>260</v>
      </c>
      <c r="C15" s="112">
        <v>3600</v>
      </c>
      <c r="D15" s="112">
        <v>27</v>
      </c>
      <c r="E15" s="115">
        <v>1.03</v>
      </c>
      <c r="F15" s="112">
        <f t="shared" ref="F15" si="1">SUM(C15*D15*E15)</f>
        <v>100116</v>
      </c>
    </row>
    <row r="16" spans="1:6" ht="21" customHeight="1">
      <c r="A16" s="41"/>
      <c r="B16" s="49" t="s">
        <v>54</v>
      </c>
      <c r="C16" s="113"/>
      <c r="D16" s="113"/>
      <c r="E16" s="39"/>
      <c r="F16" s="113"/>
    </row>
    <row r="17" spans="1:6" ht="21" customHeight="1">
      <c r="A17" s="41"/>
      <c r="B17" s="50" t="s">
        <v>261</v>
      </c>
      <c r="C17" s="112">
        <v>5400</v>
      </c>
      <c r="D17" s="112">
        <v>26.68</v>
      </c>
      <c r="E17" s="115">
        <v>1.03</v>
      </c>
      <c r="F17" s="112">
        <f t="shared" ref="F17" si="2">SUM(C17*D17*E17)</f>
        <v>148394.16</v>
      </c>
    </row>
    <row r="18" spans="1:6" ht="21" customHeight="1">
      <c r="A18" s="41"/>
      <c r="B18" s="49" t="s">
        <v>54</v>
      </c>
      <c r="C18" s="113"/>
      <c r="D18" s="113"/>
      <c r="E18" s="39"/>
      <c r="F18" s="110">
        <v>-1030846</v>
      </c>
    </row>
    <row r="19" spans="1:6">
      <c r="A19" s="261" t="s">
        <v>179</v>
      </c>
      <c r="B19" s="262"/>
      <c r="C19" s="105" t="s">
        <v>105</v>
      </c>
      <c r="D19" s="105" t="s">
        <v>105</v>
      </c>
      <c r="E19" s="105" t="s">
        <v>105</v>
      </c>
      <c r="F19" s="216">
        <f>SUM(F17+F15+F13+F11+F9+F18)</f>
        <v>1964536.7852950003</v>
      </c>
    </row>
  </sheetData>
  <mergeCells count="6">
    <mergeCell ref="A2:B2"/>
    <mergeCell ref="A4:B4"/>
    <mergeCell ref="A19:B19"/>
    <mergeCell ref="A1:F1"/>
    <mergeCell ref="A6:F6"/>
    <mergeCell ref="A5:F5"/>
  </mergeCells>
  <pageMargins left="0.7" right="0.7" top="0.75" bottom="0.75" header="0.3" footer="0.3"/>
  <pageSetup paperSize="9" scale="74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82" zoomScaleNormal="82" workbookViewId="0">
      <selection activeCell="D5" sqref="D5"/>
    </sheetView>
  </sheetViews>
  <sheetFormatPr defaultColWidth="9.33203125" defaultRowHeight="14.25"/>
  <cols>
    <col min="1" max="1" width="9.33203125" style="37"/>
    <col min="2" max="2" width="41.1640625" style="37" customWidth="1"/>
    <col min="3" max="5" width="20.1640625" style="37" customWidth="1"/>
    <col min="6" max="16384" width="9.33203125" style="37"/>
  </cols>
  <sheetData>
    <row r="1" spans="1:5" ht="24" customHeight="1">
      <c r="A1" s="252" t="s">
        <v>239</v>
      </c>
      <c r="B1" s="252"/>
      <c r="C1" s="252"/>
      <c r="D1" s="252"/>
      <c r="E1" s="252"/>
    </row>
    <row r="2" spans="1:5" ht="20.25" customHeight="1">
      <c r="A2" s="263" t="s">
        <v>182</v>
      </c>
      <c r="B2" s="263"/>
      <c r="C2" s="40"/>
      <c r="D2" s="40"/>
      <c r="E2" s="40"/>
    </row>
    <row r="4" spans="1:5" ht="20.25" customHeight="1">
      <c r="A4" s="263" t="s">
        <v>181</v>
      </c>
      <c r="B4" s="263"/>
      <c r="C4" s="44"/>
      <c r="D4" s="40"/>
      <c r="E4" s="40"/>
    </row>
    <row r="6" spans="1:5" ht="20.25" customHeight="1">
      <c r="A6" s="253" t="s">
        <v>278</v>
      </c>
      <c r="B6" s="253"/>
      <c r="C6" s="253"/>
      <c r="D6" s="253"/>
      <c r="E6" s="253"/>
    </row>
    <row r="7" spans="1:5" ht="56.25" customHeight="1">
      <c r="A7" s="45" t="s">
        <v>169</v>
      </c>
      <c r="B7" s="31" t="s">
        <v>10</v>
      </c>
      <c r="C7" s="31" t="s">
        <v>263</v>
      </c>
      <c r="D7" s="31" t="s">
        <v>264</v>
      </c>
      <c r="E7" s="31" t="s">
        <v>265</v>
      </c>
    </row>
    <row r="8" spans="1:5">
      <c r="A8" s="38">
        <v>1</v>
      </c>
      <c r="B8" s="38">
        <v>2</v>
      </c>
      <c r="C8" s="38">
        <v>3</v>
      </c>
      <c r="D8" s="38">
        <v>4</v>
      </c>
      <c r="E8" s="38">
        <v>5</v>
      </c>
    </row>
    <row r="9" spans="1:5" ht="24.75" customHeight="1">
      <c r="A9" s="41"/>
      <c r="B9" s="49" t="s">
        <v>266</v>
      </c>
      <c r="C9" s="45" t="s">
        <v>105</v>
      </c>
      <c r="D9" s="45" t="s">
        <v>105</v>
      </c>
      <c r="E9" s="39"/>
    </row>
    <row r="10" spans="1:5" ht="20.25" customHeight="1">
      <c r="A10" s="41"/>
      <c r="B10" s="49" t="s">
        <v>54</v>
      </c>
      <c r="C10" s="39"/>
      <c r="D10" s="39"/>
      <c r="E10" s="39"/>
    </row>
    <row r="11" spans="1:5" ht="20.25" customHeight="1">
      <c r="A11" s="41"/>
      <c r="B11" s="49" t="s">
        <v>267</v>
      </c>
      <c r="C11" s="45" t="s">
        <v>105</v>
      </c>
      <c r="D11" s="45" t="s">
        <v>105</v>
      </c>
      <c r="E11" s="39"/>
    </row>
    <row r="12" spans="1:5" ht="21" customHeight="1">
      <c r="A12" s="41"/>
      <c r="B12" s="49" t="s">
        <v>54</v>
      </c>
      <c r="C12" s="39"/>
      <c r="D12" s="39"/>
      <c r="E12" s="39"/>
    </row>
    <row r="13" spans="1:5">
      <c r="A13" s="261" t="s">
        <v>179</v>
      </c>
      <c r="B13" s="262"/>
      <c r="C13" s="45" t="s">
        <v>105</v>
      </c>
      <c r="D13" s="45" t="s">
        <v>105</v>
      </c>
      <c r="E13" s="45"/>
    </row>
  </sheetData>
  <mergeCells count="5">
    <mergeCell ref="A1:E1"/>
    <mergeCell ref="A2:B2"/>
    <mergeCell ref="A4:B4"/>
    <mergeCell ref="A6:E6"/>
    <mergeCell ref="A13:B13"/>
  </mergeCells>
  <pageMargins left="0.7" right="0.7" top="0.75" bottom="0.75" header="0.3" footer="0.3"/>
  <pageSetup paperSize="9" scale="8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opLeftCell="A13" zoomScale="86" zoomScaleNormal="86" workbookViewId="0">
      <selection activeCell="G36" sqref="G36"/>
    </sheetView>
  </sheetViews>
  <sheetFormatPr defaultColWidth="9.33203125" defaultRowHeight="14.25"/>
  <cols>
    <col min="1" max="1" width="9.33203125" style="37"/>
    <col min="2" max="2" width="41.1640625" style="37" customWidth="1"/>
    <col min="3" max="6" width="20.1640625" style="37" customWidth="1"/>
    <col min="7" max="7" width="25" style="37" customWidth="1"/>
    <col min="8" max="8" width="12.83203125" style="37" bestFit="1" customWidth="1"/>
    <col min="9" max="16384" width="9.33203125" style="37"/>
  </cols>
  <sheetData>
    <row r="1" spans="1:8" ht="24" customHeight="1">
      <c r="A1" s="252" t="s">
        <v>239</v>
      </c>
      <c r="B1" s="252"/>
      <c r="C1" s="252"/>
      <c r="D1" s="252"/>
      <c r="E1" s="252"/>
      <c r="F1" s="160"/>
    </row>
    <row r="2" spans="1:8" ht="20.25" customHeight="1">
      <c r="A2" s="263" t="s">
        <v>182</v>
      </c>
      <c r="B2" s="263"/>
      <c r="C2" s="107">
        <v>244</v>
      </c>
      <c r="D2" s="40"/>
      <c r="E2" s="40"/>
      <c r="F2" s="164"/>
    </row>
    <row r="4" spans="1:8" ht="20.25" customHeight="1">
      <c r="A4" s="263" t="s">
        <v>181</v>
      </c>
      <c r="B4" s="263"/>
      <c r="C4" s="166"/>
      <c r="D4" s="164"/>
    </row>
    <row r="5" spans="1:8" ht="69" customHeight="1">
      <c r="A5" s="171"/>
      <c r="B5" s="170"/>
      <c r="C5" s="170"/>
      <c r="D5" s="284" t="s">
        <v>16</v>
      </c>
      <c r="E5" s="285"/>
      <c r="F5" s="271" t="s">
        <v>20</v>
      </c>
      <c r="G5" s="283"/>
      <c r="H5" s="227" t="s">
        <v>490</v>
      </c>
    </row>
    <row r="6" spans="1:8" ht="20.25" customHeight="1">
      <c r="A6" s="264" t="s">
        <v>279</v>
      </c>
      <c r="B6" s="264"/>
      <c r="C6" s="264"/>
      <c r="D6" s="264"/>
      <c r="E6" s="264"/>
      <c r="F6" s="225"/>
      <c r="G6" s="226"/>
      <c r="H6" s="226"/>
    </row>
    <row r="7" spans="1:8" ht="56.25" customHeight="1">
      <c r="A7" s="156" t="s">
        <v>169</v>
      </c>
      <c r="B7" s="157" t="s">
        <v>183</v>
      </c>
      <c r="C7" s="157" t="s">
        <v>268</v>
      </c>
      <c r="D7" s="157" t="s">
        <v>269</v>
      </c>
      <c r="E7" s="157" t="s">
        <v>270</v>
      </c>
      <c r="F7" s="224" t="s">
        <v>269</v>
      </c>
      <c r="G7" s="224" t="s">
        <v>270</v>
      </c>
      <c r="H7" s="226"/>
    </row>
    <row r="8" spans="1:8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/>
      <c r="G8" s="38">
        <v>5</v>
      </c>
      <c r="H8" s="226"/>
    </row>
    <row r="9" spans="1:8" ht="32.25" customHeight="1">
      <c r="A9" s="51" t="s">
        <v>21</v>
      </c>
      <c r="B9" s="49" t="s">
        <v>271</v>
      </c>
      <c r="C9" s="121" t="s">
        <v>105</v>
      </c>
      <c r="D9" s="121" t="s">
        <v>105</v>
      </c>
      <c r="E9" s="152">
        <f>SUM(E10+E11+E12+E13+E14+E15+E16+E17)</f>
        <v>74138</v>
      </c>
      <c r="F9" s="152"/>
      <c r="G9" s="152">
        <f>SUM(G10+G11+G12+G13+G14+G15+G16+G17)</f>
        <v>0</v>
      </c>
      <c r="H9" s="226"/>
    </row>
    <row r="10" spans="1:8" ht="20.25" customHeight="1">
      <c r="A10" s="49"/>
      <c r="B10" s="42" t="s">
        <v>400</v>
      </c>
      <c r="C10" s="51"/>
      <c r="D10" s="51"/>
      <c r="E10" s="152"/>
      <c r="F10" s="152"/>
      <c r="G10" s="152"/>
      <c r="H10" s="226"/>
    </row>
    <row r="11" spans="1:8" ht="32.25" customHeight="1">
      <c r="A11" s="49"/>
      <c r="B11" s="42" t="s">
        <v>401</v>
      </c>
      <c r="C11" s="51"/>
      <c r="D11" s="51"/>
      <c r="E11" s="152"/>
      <c r="F11" s="152"/>
      <c r="G11" s="152"/>
      <c r="H11" s="226"/>
    </row>
    <row r="12" spans="1:8" ht="33.75" customHeight="1">
      <c r="A12" s="49"/>
      <c r="B12" s="42" t="s">
        <v>272</v>
      </c>
      <c r="C12" s="51" t="s">
        <v>21</v>
      </c>
      <c r="D12" s="51" t="s">
        <v>145</v>
      </c>
      <c r="E12" s="152">
        <v>4242</v>
      </c>
      <c r="F12" s="152"/>
      <c r="G12" s="152"/>
      <c r="H12" s="226"/>
    </row>
    <row r="13" spans="1:8" ht="47.25" customHeight="1">
      <c r="A13" s="49"/>
      <c r="B13" s="42" t="s">
        <v>273</v>
      </c>
      <c r="C13" s="51"/>
      <c r="D13" s="51"/>
      <c r="E13" s="152"/>
      <c r="F13" s="152"/>
      <c r="G13" s="152"/>
      <c r="H13" s="226"/>
    </row>
    <row r="14" spans="1:8" ht="47.25" customHeight="1">
      <c r="A14" s="51"/>
      <c r="B14" s="49" t="s">
        <v>403</v>
      </c>
      <c r="C14" s="121"/>
      <c r="D14" s="117">
        <v>12</v>
      </c>
      <c r="E14" s="152">
        <v>2682</v>
      </c>
      <c r="F14" s="152"/>
      <c r="G14" s="152"/>
      <c r="H14" s="226"/>
    </row>
    <row r="15" spans="1:8" ht="47.25" customHeight="1">
      <c r="A15" s="51"/>
      <c r="B15" s="49" t="s">
        <v>404</v>
      </c>
      <c r="C15" s="121"/>
      <c r="D15" s="117">
        <v>7</v>
      </c>
      <c r="E15" s="152">
        <v>17304</v>
      </c>
      <c r="F15" s="152"/>
      <c r="G15" s="152"/>
      <c r="H15" s="226"/>
    </row>
    <row r="16" spans="1:8" ht="47.25" customHeight="1">
      <c r="A16" s="51"/>
      <c r="B16" s="42" t="s">
        <v>405</v>
      </c>
      <c r="C16" s="121"/>
      <c r="D16" s="117">
        <v>1</v>
      </c>
      <c r="E16" s="152"/>
      <c r="F16" s="152"/>
      <c r="G16" s="152"/>
      <c r="H16" s="226"/>
    </row>
    <row r="17" spans="1:8" ht="20.25" customHeight="1">
      <c r="A17" s="49"/>
      <c r="B17" s="42" t="s">
        <v>440</v>
      </c>
      <c r="C17" s="51" t="s">
        <v>21</v>
      </c>
      <c r="D17" s="51" t="s">
        <v>402</v>
      </c>
      <c r="E17" s="152">
        <v>49910</v>
      </c>
      <c r="F17" s="152"/>
      <c r="G17" s="152"/>
      <c r="H17" s="226"/>
    </row>
    <row r="18" spans="1:8" ht="30" customHeight="1">
      <c r="A18" s="51" t="s">
        <v>22</v>
      </c>
      <c r="B18" s="42" t="s">
        <v>492</v>
      </c>
      <c r="C18" s="121" t="s">
        <v>105</v>
      </c>
      <c r="D18" s="121" t="s">
        <v>105</v>
      </c>
      <c r="E18" s="152">
        <v>2885</v>
      </c>
      <c r="F18" s="152"/>
      <c r="G18" s="152">
        <v>0</v>
      </c>
      <c r="H18" s="226"/>
    </row>
    <row r="19" spans="1:8" ht="20.25" customHeight="1">
      <c r="A19" s="51"/>
      <c r="B19" s="49"/>
      <c r="C19" s="121"/>
      <c r="D19" s="117"/>
      <c r="E19" s="152"/>
      <c r="F19" s="152"/>
      <c r="G19" s="152"/>
      <c r="H19" s="226"/>
    </row>
    <row r="20" spans="1:8" ht="27" customHeight="1">
      <c r="A20" s="51"/>
      <c r="B20" s="49"/>
      <c r="C20" s="121"/>
      <c r="D20" s="117"/>
      <c r="E20" s="152"/>
      <c r="F20" s="152"/>
      <c r="G20" s="152"/>
      <c r="H20" s="226"/>
    </row>
    <row r="21" spans="1:8" ht="21" customHeight="1">
      <c r="A21" s="51"/>
      <c r="B21" s="42"/>
      <c r="C21" s="121"/>
      <c r="D21" s="117"/>
      <c r="E21" s="152"/>
      <c r="F21" s="152"/>
      <c r="G21" s="152"/>
      <c r="H21" s="226"/>
    </row>
    <row r="22" spans="1:8" ht="32.25" customHeight="1">
      <c r="A22" s="51"/>
      <c r="B22" s="42" t="s">
        <v>491</v>
      </c>
      <c r="C22" s="121"/>
      <c r="D22" s="121"/>
      <c r="E22" s="152"/>
      <c r="F22" s="152"/>
      <c r="G22" s="152"/>
      <c r="H22" s="113">
        <v>0</v>
      </c>
    </row>
    <row r="23" spans="1:8" ht="21" customHeight="1">
      <c r="A23" s="51"/>
      <c r="B23" s="42"/>
      <c r="C23" s="121"/>
      <c r="D23" s="121"/>
      <c r="E23" s="152"/>
      <c r="F23" s="152"/>
      <c r="G23" s="152"/>
      <c r="H23" s="113"/>
    </row>
    <row r="24" spans="1:8">
      <c r="A24" s="49"/>
      <c r="B24" s="42" t="s">
        <v>54</v>
      </c>
      <c r="C24" s="51"/>
      <c r="D24" s="51"/>
      <c r="E24" s="152"/>
      <c r="F24" s="152"/>
      <c r="G24" s="152"/>
      <c r="H24" s="113"/>
    </row>
    <row r="25" spans="1:8" ht="28.5">
      <c r="A25" s="51" t="s">
        <v>23</v>
      </c>
      <c r="B25" s="49" t="s">
        <v>274</v>
      </c>
      <c r="C25" s="121" t="s">
        <v>105</v>
      </c>
      <c r="D25" s="121" t="s">
        <v>105</v>
      </c>
      <c r="E25" s="158">
        <f>SUM(E26+E27+E28)</f>
        <v>150000</v>
      </c>
      <c r="F25" s="158"/>
      <c r="G25" s="158">
        <f>SUM(G26+G27+G28)</f>
        <v>121172</v>
      </c>
      <c r="H25" s="113"/>
    </row>
    <row r="26" spans="1:8">
      <c r="A26" s="51"/>
      <c r="B26" s="49" t="s">
        <v>433</v>
      </c>
      <c r="C26" s="121"/>
      <c r="D26" s="121"/>
      <c r="E26" s="152">
        <v>150000</v>
      </c>
      <c r="F26" s="152"/>
      <c r="G26" s="152">
        <v>121172</v>
      </c>
      <c r="H26" s="113"/>
    </row>
    <row r="27" spans="1:8">
      <c r="A27" s="51"/>
      <c r="B27" s="49" t="s">
        <v>432</v>
      </c>
      <c r="C27" s="121"/>
      <c r="D27" s="121"/>
      <c r="E27" s="152">
        <v>0</v>
      </c>
      <c r="F27" s="152"/>
      <c r="G27" s="152"/>
      <c r="H27" s="113"/>
    </row>
    <row r="28" spans="1:8">
      <c r="A28" s="51"/>
      <c r="B28" s="42" t="s">
        <v>406</v>
      </c>
      <c r="C28" s="51"/>
      <c r="D28" s="51"/>
      <c r="E28" s="152"/>
      <c r="F28" s="152"/>
      <c r="G28" s="152"/>
      <c r="H28" s="113"/>
    </row>
    <row r="29" spans="1:8" ht="28.5">
      <c r="A29" s="51" t="s">
        <v>24</v>
      </c>
      <c r="B29" s="49" t="s">
        <v>275</v>
      </c>
      <c r="C29" s="121" t="s">
        <v>105</v>
      </c>
      <c r="D29" s="121" t="s">
        <v>105</v>
      </c>
      <c r="E29" s="152">
        <f>SUM(E30+E31+E32)</f>
        <v>33628</v>
      </c>
      <c r="F29" s="152"/>
      <c r="G29" s="152">
        <f>SUM(G30+G31+G32)</f>
        <v>0</v>
      </c>
      <c r="H29" s="113"/>
    </row>
    <row r="30" spans="1:8" ht="28.5">
      <c r="A30" s="51"/>
      <c r="B30" s="49" t="s">
        <v>407</v>
      </c>
      <c r="C30" s="121"/>
      <c r="D30" s="117">
        <v>12</v>
      </c>
      <c r="E30" s="152">
        <v>13596</v>
      </c>
      <c r="F30" s="152"/>
      <c r="G30" s="152"/>
      <c r="H30" s="113"/>
    </row>
    <row r="31" spans="1:8" ht="28.5">
      <c r="A31" s="51"/>
      <c r="B31" s="49" t="s">
        <v>408</v>
      </c>
      <c r="C31" s="121"/>
      <c r="D31" s="117">
        <v>12</v>
      </c>
      <c r="E31" s="152">
        <v>16068</v>
      </c>
      <c r="F31" s="152"/>
      <c r="G31" s="152"/>
      <c r="H31" s="113"/>
    </row>
    <row r="32" spans="1:8">
      <c r="A32" s="51"/>
      <c r="B32" s="42" t="s">
        <v>409</v>
      </c>
      <c r="C32" s="51"/>
      <c r="D32" s="51"/>
      <c r="E32" s="152">
        <v>3964</v>
      </c>
      <c r="F32" s="152"/>
      <c r="G32" s="152"/>
      <c r="H32" s="113"/>
    </row>
    <row r="33" spans="1:8" s="195" customFormat="1">
      <c r="A33" s="261" t="s">
        <v>179</v>
      </c>
      <c r="B33" s="262"/>
      <c r="C33" s="165" t="s">
        <v>105</v>
      </c>
      <c r="D33" s="165" t="s">
        <v>105</v>
      </c>
      <c r="E33" s="194">
        <f>SUM(E29+E25+E18+E9)</f>
        <v>260651</v>
      </c>
      <c r="F33" s="194"/>
      <c r="G33" s="194">
        <f>SUM(G29+G25+G18+G9)</f>
        <v>121172</v>
      </c>
      <c r="H33" s="194">
        <f>SUM(H22:H32)</f>
        <v>0</v>
      </c>
    </row>
  </sheetData>
  <mergeCells count="7">
    <mergeCell ref="F5:G5"/>
    <mergeCell ref="D5:E5"/>
    <mergeCell ref="A33:B33"/>
    <mergeCell ref="A1:E1"/>
    <mergeCell ref="A2:B2"/>
    <mergeCell ref="A4:B4"/>
    <mergeCell ref="A6:E6"/>
  </mergeCells>
  <pageMargins left="0.7" right="0.7" top="0.75" bottom="0.75" header="0.3" footer="0.3"/>
  <pageSetup paperSize="9" scale="6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81" zoomScaleNormal="81" workbookViewId="0">
      <selection activeCell="I32" sqref="I32"/>
    </sheetView>
  </sheetViews>
  <sheetFormatPr defaultColWidth="9.33203125" defaultRowHeight="14.25"/>
  <cols>
    <col min="1" max="1" width="9.33203125" style="37"/>
    <col min="2" max="2" width="41.1640625" style="37" customWidth="1"/>
    <col min="3" max="4" width="20.1640625" style="37" customWidth="1"/>
    <col min="5" max="5" width="14" style="37" bestFit="1" customWidth="1"/>
    <col min="6" max="6" width="9.33203125" style="37"/>
    <col min="7" max="7" width="13.6640625" style="37" bestFit="1" customWidth="1"/>
    <col min="8" max="16384" width="9.33203125" style="37"/>
  </cols>
  <sheetData>
    <row r="1" spans="1:7" ht="24" customHeight="1">
      <c r="A1" s="252" t="s">
        <v>239</v>
      </c>
      <c r="B1" s="252"/>
      <c r="C1" s="252"/>
      <c r="D1" s="252"/>
    </row>
    <row r="2" spans="1:7" ht="20.25" customHeight="1">
      <c r="A2" s="263" t="s">
        <v>182</v>
      </c>
      <c r="B2" s="263"/>
      <c r="C2" s="107">
        <v>244</v>
      </c>
      <c r="D2" s="40"/>
    </row>
    <row r="4" spans="1:7" ht="20.25" customHeight="1">
      <c r="A4" s="263" t="s">
        <v>181</v>
      </c>
      <c r="B4" s="263"/>
      <c r="C4" s="166"/>
      <c r="D4" s="164"/>
    </row>
    <row r="5" spans="1:7" ht="51" customHeight="1">
      <c r="A5" s="204"/>
      <c r="B5" s="205"/>
      <c r="C5" s="272" t="s">
        <v>16</v>
      </c>
      <c r="D5" s="272"/>
      <c r="E5" s="271" t="s">
        <v>20</v>
      </c>
      <c r="F5" s="283"/>
      <c r="G5" s="223" t="s">
        <v>490</v>
      </c>
    </row>
    <row r="6" spans="1:7" ht="20.25" customHeight="1">
      <c r="A6" s="264" t="s">
        <v>280</v>
      </c>
      <c r="B6" s="264"/>
      <c r="C6" s="264"/>
      <c r="D6" s="264"/>
      <c r="E6" s="222"/>
      <c r="F6" s="222"/>
      <c r="G6" s="222"/>
    </row>
    <row r="7" spans="1:7" ht="56.25" customHeight="1">
      <c r="A7" s="202" t="s">
        <v>169</v>
      </c>
      <c r="B7" s="203" t="s">
        <v>183</v>
      </c>
      <c r="C7" s="203" t="s">
        <v>276</v>
      </c>
      <c r="D7" s="203" t="s">
        <v>277</v>
      </c>
      <c r="E7" s="222"/>
      <c r="F7" s="222"/>
      <c r="G7" s="222"/>
    </row>
    <row r="8" spans="1:7">
      <c r="A8" s="38">
        <v>1</v>
      </c>
      <c r="B8" s="38">
        <v>2</v>
      </c>
      <c r="C8" s="38">
        <v>3</v>
      </c>
      <c r="D8" s="38">
        <v>4</v>
      </c>
      <c r="E8" s="222"/>
      <c r="F8" s="222"/>
      <c r="G8" s="109"/>
    </row>
    <row r="9" spans="1:7" ht="20.25" customHeight="1">
      <c r="A9" s="51"/>
      <c r="B9" s="49" t="s">
        <v>410</v>
      </c>
      <c r="C9" s="117">
        <v>1</v>
      </c>
      <c r="D9" s="159">
        <v>824</v>
      </c>
      <c r="E9" s="222"/>
      <c r="F9" s="222"/>
      <c r="G9" s="109"/>
    </row>
    <row r="10" spans="1:7" ht="27" customHeight="1">
      <c r="A10" s="49"/>
      <c r="B10" s="42" t="s">
        <v>411</v>
      </c>
      <c r="C10" s="51" t="s">
        <v>24</v>
      </c>
      <c r="D10" s="152">
        <v>10918</v>
      </c>
      <c r="E10" s="222"/>
      <c r="F10" s="222"/>
      <c r="G10" s="109"/>
    </row>
    <row r="11" spans="1:7" ht="27.75" customHeight="1">
      <c r="A11" s="49"/>
      <c r="B11" s="42" t="s">
        <v>412</v>
      </c>
      <c r="C11" s="51" t="s">
        <v>24</v>
      </c>
      <c r="D11" s="152">
        <v>2472</v>
      </c>
      <c r="E11" s="222"/>
      <c r="F11" s="222"/>
      <c r="G11" s="109"/>
    </row>
    <row r="12" spans="1:7" ht="28.5">
      <c r="A12" s="49"/>
      <c r="B12" s="42" t="s">
        <v>413</v>
      </c>
      <c r="C12" s="51" t="s">
        <v>21</v>
      </c>
      <c r="D12" s="152">
        <v>309</v>
      </c>
      <c r="E12" s="222"/>
      <c r="F12" s="222"/>
      <c r="G12" s="109"/>
    </row>
    <row r="13" spans="1:7" ht="28.5">
      <c r="A13" s="49"/>
      <c r="B13" s="42" t="s">
        <v>414</v>
      </c>
      <c r="C13" s="51" t="s">
        <v>21</v>
      </c>
      <c r="D13" s="152">
        <v>43308</v>
      </c>
      <c r="E13" s="222"/>
      <c r="F13" s="222"/>
      <c r="G13" s="109"/>
    </row>
    <row r="14" spans="1:7">
      <c r="A14" s="49"/>
      <c r="B14" s="42" t="s">
        <v>438</v>
      </c>
      <c r="C14" s="51"/>
      <c r="D14" s="152"/>
      <c r="E14" s="222"/>
      <c r="F14" s="222"/>
      <c r="G14" s="109"/>
    </row>
    <row r="15" spans="1:7">
      <c r="A15" s="49"/>
      <c r="B15" s="42" t="s">
        <v>415</v>
      </c>
      <c r="C15" s="51" t="s">
        <v>21</v>
      </c>
      <c r="D15" s="152">
        <v>55274</v>
      </c>
      <c r="E15" s="222"/>
      <c r="F15" s="222"/>
      <c r="G15" s="109"/>
    </row>
    <row r="16" spans="1:7">
      <c r="A16" s="49"/>
      <c r="B16" s="42" t="s">
        <v>416</v>
      </c>
      <c r="C16" s="51" t="s">
        <v>21</v>
      </c>
      <c r="D16" s="152">
        <v>85257</v>
      </c>
      <c r="E16" s="222"/>
      <c r="F16" s="222"/>
      <c r="G16" s="109"/>
    </row>
    <row r="17" spans="1:7">
      <c r="A17" s="49"/>
      <c r="B17" s="42" t="s">
        <v>417</v>
      </c>
      <c r="C17" s="51" t="s">
        <v>21</v>
      </c>
      <c r="D17" s="152">
        <v>5000</v>
      </c>
      <c r="E17" s="222"/>
      <c r="F17" s="222"/>
      <c r="G17" s="109"/>
    </row>
    <row r="18" spans="1:7">
      <c r="A18" s="49"/>
      <c r="B18" s="42" t="s">
        <v>418</v>
      </c>
      <c r="C18" s="51" t="s">
        <v>21</v>
      </c>
      <c r="D18" s="152">
        <v>2400</v>
      </c>
      <c r="E18" s="222"/>
      <c r="F18" s="222"/>
      <c r="G18" s="109"/>
    </row>
    <row r="19" spans="1:7">
      <c r="A19" s="49"/>
      <c r="B19" s="42" t="s">
        <v>419</v>
      </c>
      <c r="C19" s="51" t="s">
        <v>21</v>
      </c>
      <c r="D19" s="152">
        <v>5302</v>
      </c>
      <c r="E19" s="222"/>
      <c r="F19" s="222"/>
      <c r="G19" s="109"/>
    </row>
    <row r="20" spans="1:7">
      <c r="A20" s="49"/>
      <c r="B20" s="42" t="s">
        <v>420</v>
      </c>
      <c r="C20" s="51" t="s">
        <v>21</v>
      </c>
      <c r="D20" s="152">
        <v>17925</v>
      </c>
      <c r="E20" s="222"/>
      <c r="F20" s="222"/>
      <c r="G20" s="109"/>
    </row>
    <row r="21" spans="1:7" ht="28.5">
      <c r="A21" s="49"/>
      <c r="B21" s="42" t="s">
        <v>443</v>
      </c>
      <c r="C21" s="51"/>
      <c r="D21" s="152">
        <v>8700</v>
      </c>
      <c r="E21" s="109">
        <v>0</v>
      </c>
      <c r="F21" s="222"/>
      <c r="G21" s="109"/>
    </row>
    <row r="22" spans="1:7">
      <c r="A22" s="49"/>
      <c r="B22" s="42" t="s">
        <v>421</v>
      </c>
      <c r="C22" s="51" t="s">
        <v>21</v>
      </c>
      <c r="D22" s="152">
        <v>5910</v>
      </c>
      <c r="E22" s="222"/>
      <c r="F22" s="222"/>
      <c r="G22" s="109">
        <v>0</v>
      </c>
    </row>
    <row r="23" spans="1:7" ht="28.5">
      <c r="A23" s="49"/>
      <c r="B23" s="42" t="s">
        <v>442</v>
      </c>
      <c r="C23" s="51"/>
      <c r="D23" s="152">
        <v>0</v>
      </c>
      <c r="E23" s="222"/>
      <c r="F23" s="222"/>
      <c r="G23" s="109"/>
    </row>
    <row r="24" spans="1:7">
      <c r="A24" s="49"/>
      <c r="B24" s="42" t="s">
        <v>441</v>
      </c>
      <c r="C24" s="51" t="s">
        <v>21</v>
      </c>
      <c r="D24" s="152">
        <v>0</v>
      </c>
      <c r="E24" s="222"/>
      <c r="F24" s="222"/>
      <c r="G24" s="109"/>
    </row>
    <row r="25" spans="1:7">
      <c r="A25" s="286" t="s">
        <v>179</v>
      </c>
      <c r="B25" s="286"/>
      <c r="C25" s="202" t="s">
        <v>105</v>
      </c>
      <c r="D25" s="194">
        <f>SUM(D9+D10+D11+D12+D13+D14+D15+D16+D17+D18+D19+D20+D21+D22+D23+D24)</f>
        <v>243599</v>
      </c>
      <c r="E25" s="222"/>
      <c r="F25" s="222"/>
      <c r="G25" s="109">
        <f>SUM(G22:G24)</f>
        <v>0</v>
      </c>
    </row>
    <row r="26" spans="1:7">
      <c r="B26" s="37" t="s">
        <v>437</v>
      </c>
    </row>
  </sheetData>
  <mergeCells count="7">
    <mergeCell ref="E5:F5"/>
    <mergeCell ref="A25:B25"/>
    <mergeCell ref="A1:D1"/>
    <mergeCell ref="A2:B2"/>
    <mergeCell ref="A4:B4"/>
    <mergeCell ref="A6:D6"/>
    <mergeCell ref="C5:D5"/>
  </mergeCells>
  <pageMargins left="0.7" right="0.7" top="0.75" bottom="0.75" header="0.3" footer="0.3"/>
  <pageSetup paperSize="9" scale="86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="82" zoomScaleNormal="82" workbookViewId="0">
      <selection activeCell="C19" sqref="C19"/>
    </sheetView>
  </sheetViews>
  <sheetFormatPr defaultColWidth="9.33203125" defaultRowHeight="14.25"/>
  <cols>
    <col min="1" max="1" width="9.33203125" style="37"/>
    <col min="2" max="2" width="41.1640625" style="37" customWidth="1"/>
    <col min="3" max="5" width="20.1640625" style="37" customWidth="1"/>
    <col min="6" max="6" width="16.5" style="37" customWidth="1"/>
    <col min="7" max="7" width="14.5" style="37" customWidth="1"/>
    <col min="8" max="16384" width="9.33203125" style="37"/>
  </cols>
  <sheetData>
    <row r="1" spans="1:7" ht="24" customHeight="1">
      <c r="A1" s="252" t="s">
        <v>239</v>
      </c>
      <c r="B1" s="252"/>
      <c r="C1" s="252"/>
      <c r="D1" s="252"/>
      <c r="E1" s="252"/>
    </row>
    <row r="2" spans="1:7" ht="20.25" customHeight="1">
      <c r="A2" s="263" t="s">
        <v>182</v>
      </c>
      <c r="B2" s="263"/>
      <c r="C2" s="40"/>
      <c r="D2" s="40"/>
      <c r="E2" s="40"/>
    </row>
    <row r="4" spans="1:7" ht="20.25" customHeight="1">
      <c r="A4" s="263" t="s">
        <v>181</v>
      </c>
      <c r="B4" s="263"/>
      <c r="C4" s="166" t="s">
        <v>445</v>
      </c>
      <c r="D4" s="164"/>
      <c r="E4" s="164"/>
    </row>
    <row r="5" spans="1:7" ht="83.25" customHeight="1">
      <c r="A5" s="171"/>
      <c r="B5" s="170"/>
      <c r="C5" s="170"/>
      <c r="D5" s="284" t="s">
        <v>16</v>
      </c>
      <c r="E5" s="285"/>
      <c r="F5" s="287" t="s">
        <v>20</v>
      </c>
      <c r="G5" s="288"/>
    </row>
    <row r="6" spans="1:7" ht="20.25" customHeight="1">
      <c r="A6" s="264" t="s">
        <v>444</v>
      </c>
      <c r="B6" s="264"/>
      <c r="C6" s="264"/>
      <c r="D6" s="264"/>
      <c r="E6" s="264"/>
      <c r="F6" s="39"/>
      <c r="G6" s="39"/>
    </row>
    <row r="7" spans="1:7" ht="56.25" customHeight="1">
      <c r="A7" s="156" t="s">
        <v>169</v>
      </c>
      <c r="B7" s="157" t="s">
        <v>183</v>
      </c>
      <c r="C7" s="157" t="s">
        <v>263</v>
      </c>
      <c r="D7" s="157" t="s">
        <v>281</v>
      </c>
      <c r="E7" s="157" t="s">
        <v>252</v>
      </c>
      <c r="F7" s="157" t="s">
        <v>252</v>
      </c>
      <c r="G7" s="157" t="s">
        <v>252</v>
      </c>
    </row>
    <row r="8" spans="1:7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5</v>
      </c>
      <c r="G8" s="38">
        <v>5</v>
      </c>
    </row>
    <row r="9" spans="1:7" ht="20.25" customHeight="1">
      <c r="A9" s="51"/>
      <c r="B9" s="49" t="s">
        <v>493</v>
      </c>
      <c r="C9" s="156"/>
      <c r="D9" s="156"/>
      <c r="E9" s="156"/>
      <c r="F9" s="118"/>
      <c r="G9" s="118">
        <v>40000</v>
      </c>
    </row>
    <row r="10" spans="1:7" ht="20.25" customHeight="1">
      <c r="A10" s="49"/>
      <c r="B10" s="42"/>
      <c r="C10" s="49"/>
      <c r="D10" s="49"/>
      <c r="E10" s="49"/>
      <c r="F10" s="118"/>
      <c r="G10" s="118"/>
    </row>
    <row r="11" spans="1:7" ht="20.25" customHeight="1">
      <c r="A11" s="49"/>
      <c r="B11" s="42"/>
      <c r="C11" s="49"/>
      <c r="D11" s="49"/>
      <c r="E11" s="49"/>
      <c r="F11" s="118"/>
      <c r="G11" s="118"/>
    </row>
    <row r="12" spans="1:7">
      <c r="A12" s="286" t="s">
        <v>179</v>
      </c>
      <c r="B12" s="286"/>
      <c r="C12" s="210" t="s">
        <v>105</v>
      </c>
      <c r="D12" s="210" t="s">
        <v>105</v>
      </c>
      <c r="E12" s="210"/>
      <c r="F12" s="217">
        <f>SUM(F9:F11)</f>
        <v>0</v>
      </c>
      <c r="G12" s="217">
        <f>SUM(G9:G11)</f>
        <v>40000</v>
      </c>
    </row>
  </sheetData>
  <mergeCells count="7">
    <mergeCell ref="F5:G5"/>
    <mergeCell ref="A2:B2"/>
    <mergeCell ref="A4:B4"/>
    <mergeCell ref="A12:B12"/>
    <mergeCell ref="A1:E1"/>
    <mergeCell ref="A6:E6"/>
    <mergeCell ref="D5:E5"/>
  </mergeCells>
  <pageMargins left="0.7" right="0.7" top="0.75" bottom="0.75" header="0.3" footer="0.3"/>
  <pageSetup paperSize="9" scale="67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="90" zoomScaleNormal="90" workbookViewId="0">
      <selection activeCell="J28" sqref="J28"/>
    </sheetView>
  </sheetViews>
  <sheetFormatPr defaultColWidth="9.33203125" defaultRowHeight="14.25"/>
  <cols>
    <col min="1" max="1" width="9.33203125" style="37"/>
    <col min="2" max="2" width="41.1640625" style="37" customWidth="1"/>
    <col min="3" max="3" width="21.1640625" style="37" customWidth="1"/>
    <col min="4" max="6" width="20.1640625" style="37" customWidth="1"/>
    <col min="7" max="7" width="12.33203125" style="37" customWidth="1"/>
    <col min="8" max="8" width="15.5" style="37" customWidth="1"/>
    <col min="9" max="16384" width="9.33203125" style="37"/>
  </cols>
  <sheetData>
    <row r="1" spans="1:8" ht="24" customHeight="1">
      <c r="A1" s="252" t="s">
        <v>239</v>
      </c>
      <c r="B1" s="252"/>
      <c r="C1" s="252"/>
      <c r="D1" s="252"/>
      <c r="E1" s="252"/>
      <c r="F1" s="252"/>
    </row>
    <row r="2" spans="1:8" ht="20.25" customHeight="1">
      <c r="A2" s="263" t="s">
        <v>182</v>
      </c>
      <c r="B2" s="263"/>
      <c r="C2" s="52" t="s">
        <v>435</v>
      </c>
      <c r="D2" s="40"/>
      <c r="E2" s="40"/>
      <c r="F2" s="40"/>
    </row>
    <row r="4" spans="1:8" ht="20.25" customHeight="1">
      <c r="A4" s="263" t="s">
        <v>181</v>
      </c>
      <c r="B4" s="263"/>
      <c r="C4" s="166"/>
      <c r="D4" s="164"/>
      <c r="F4" s="164"/>
    </row>
    <row r="5" spans="1:8" ht="62.25" customHeight="1">
      <c r="A5" s="163"/>
      <c r="B5" s="162"/>
      <c r="C5" s="162"/>
      <c r="D5" s="290" t="s">
        <v>16</v>
      </c>
      <c r="E5" s="291"/>
      <c r="F5" s="292"/>
      <c r="G5" s="275" t="s">
        <v>20</v>
      </c>
      <c r="H5" s="289"/>
    </row>
    <row r="6" spans="1:8" ht="20.25" customHeight="1">
      <c r="A6" s="264" t="s">
        <v>282</v>
      </c>
      <c r="B6" s="264"/>
      <c r="C6" s="264"/>
      <c r="D6" s="264"/>
      <c r="E6" s="264"/>
      <c r="F6" s="264"/>
      <c r="G6" s="269"/>
      <c r="H6" s="269"/>
    </row>
    <row r="7" spans="1:8" ht="56.25" customHeight="1">
      <c r="A7" s="156" t="s">
        <v>169</v>
      </c>
      <c r="B7" s="157" t="s">
        <v>183</v>
      </c>
      <c r="C7" s="157" t="s">
        <v>283</v>
      </c>
      <c r="D7" s="157" t="s">
        <v>263</v>
      </c>
      <c r="E7" s="157" t="s">
        <v>284</v>
      </c>
      <c r="F7" s="157" t="s">
        <v>285</v>
      </c>
      <c r="G7" s="157" t="s">
        <v>284</v>
      </c>
      <c r="H7" s="157" t="s">
        <v>285</v>
      </c>
    </row>
    <row r="8" spans="1:8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167">
        <v>5</v>
      </c>
      <c r="H8" s="38">
        <v>6</v>
      </c>
    </row>
    <row r="9" spans="1:8">
      <c r="A9" s="38"/>
      <c r="B9" s="38" t="s">
        <v>434</v>
      </c>
      <c r="C9" s="38"/>
      <c r="D9" s="38">
        <v>19210</v>
      </c>
      <c r="E9" s="123"/>
      <c r="F9" s="123"/>
      <c r="G9" s="168"/>
      <c r="H9" s="123">
        <v>1450548</v>
      </c>
    </row>
    <row r="10" spans="1:8" ht="20.25" customHeight="1">
      <c r="A10" s="51"/>
      <c r="B10" s="49" t="s">
        <v>422</v>
      </c>
      <c r="C10" s="49"/>
      <c r="D10" s="117">
        <v>18532</v>
      </c>
      <c r="E10" s="116">
        <v>13.24</v>
      </c>
      <c r="F10" s="116">
        <v>80790</v>
      </c>
      <c r="G10" s="169"/>
      <c r="H10" s="116"/>
    </row>
    <row r="11" spans="1:8" ht="20.25" customHeight="1">
      <c r="A11" s="49"/>
      <c r="B11" s="42" t="s">
        <v>423</v>
      </c>
      <c r="C11" s="42"/>
      <c r="D11" s="117">
        <v>44748</v>
      </c>
      <c r="E11" s="116">
        <v>25.16</v>
      </c>
      <c r="F11" s="116">
        <v>631164</v>
      </c>
      <c r="G11" s="169"/>
      <c r="H11" s="116"/>
    </row>
    <row r="12" spans="1:8" ht="20.25" customHeight="1">
      <c r="A12" s="49"/>
      <c r="B12" s="42" t="s">
        <v>424</v>
      </c>
      <c r="C12" s="42"/>
      <c r="D12" s="156"/>
      <c r="E12" s="116"/>
      <c r="F12" s="116">
        <v>9500</v>
      </c>
      <c r="G12" s="169"/>
      <c r="H12" s="116"/>
    </row>
    <row r="13" spans="1:8">
      <c r="A13" s="49"/>
      <c r="B13" s="42" t="s">
        <v>425</v>
      </c>
      <c r="C13" s="42"/>
      <c r="D13" s="156"/>
      <c r="E13" s="116"/>
      <c r="F13" s="116">
        <v>28500</v>
      </c>
      <c r="G13" s="169"/>
      <c r="H13" s="116">
        <v>40000</v>
      </c>
    </row>
    <row r="14" spans="1:8">
      <c r="A14" s="49"/>
      <c r="B14" s="42" t="s">
        <v>426</v>
      </c>
      <c r="C14" s="42"/>
      <c r="D14" s="105"/>
      <c r="E14" s="116"/>
      <c r="F14" s="116">
        <v>14300</v>
      </c>
      <c r="G14" s="116"/>
      <c r="H14" s="116"/>
    </row>
    <row r="15" spans="1:8">
      <c r="A15" s="49"/>
      <c r="B15" s="42" t="s">
        <v>427</v>
      </c>
      <c r="C15" s="42"/>
      <c r="D15" s="105"/>
      <c r="E15" s="116"/>
      <c r="F15" s="116">
        <v>50000</v>
      </c>
      <c r="G15" s="116"/>
      <c r="H15" s="116"/>
    </row>
    <row r="16" spans="1:8">
      <c r="A16" s="49"/>
      <c r="B16" s="42" t="s">
        <v>428</v>
      </c>
      <c r="C16" s="42"/>
      <c r="D16" s="105"/>
      <c r="E16" s="116"/>
      <c r="F16" s="116">
        <v>5000</v>
      </c>
      <c r="G16" s="116"/>
      <c r="H16" s="116">
        <v>0</v>
      </c>
    </row>
    <row r="17" spans="1:8">
      <c r="A17" s="49"/>
      <c r="B17" s="42" t="s">
        <v>489</v>
      </c>
      <c r="C17" s="42"/>
      <c r="D17" s="105"/>
      <c r="E17" s="116"/>
      <c r="F17" s="116">
        <v>10000</v>
      </c>
      <c r="G17" s="116"/>
      <c r="H17" s="116"/>
    </row>
    <row r="18" spans="1:8">
      <c r="A18" s="49"/>
      <c r="B18" s="42" t="s">
        <v>429</v>
      </c>
      <c r="C18" s="42"/>
      <c r="D18" s="117">
        <v>1356</v>
      </c>
      <c r="E18" s="116">
        <v>53.5</v>
      </c>
      <c r="F18" s="116">
        <v>43528</v>
      </c>
      <c r="G18" s="116"/>
      <c r="H18" s="116"/>
    </row>
    <row r="19" spans="1:8">
      <c r="A19" s="261" t="s">
        <v>179</v>
      </c>
      <c r="B19" s="262"/>
      <c r="C19" s="210" t="s">
        <v>105</v>
      </c>
      <c r="D19" s="210" t="s">
        <v>105</v>
      </c>
      <c r="E19" s="194" t="s">
        <v>105</v>
      </c>
      <c r="F19" s="194">
        <f>SUM(F10:F18)</f>
        <v>872782</v>
      </c>
      <c r="G19" s="194" t="s">
        <v>105</v>
      </c>
      <c r="H19" s="194">
        <f>SUM(H9:H18)</f>
        <v>1490548</v>
      </c>
    </row>
  </sheetData>
  <mergeCells count="8">
    <mergeCell ref="G6:H6"/>
    <mergeCell ref="A19:B19"/>
    <mergeCell ref="A1:F1"/>
    <mergeCell ref="A2:B2"/>
    <mergeCell ref="A4:B4"/>
    <mergeCell ref="A6:F6"/>
    <mergeCell ref="G5:H5"/>
    <mergeCell ref="D5:F5"/>
  </mergeCells>
  <pageMargins left="0.7" right="0.7" top="0.75" bottom="0.75" header="0.3" footer="0.3"/>
  <pageSetup paperSize="9" scale="60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6"/>
  <sheetViews>
    <sheetView topLeftCell="A25" zoomScale="115" zoomScaleNormal="115" zoomScaleSheetLayoutView="100" workbookViewId="0"/>
  </sheetViews>
  <sheetFormatPr defaultColWidth="1" defaultRowHeight="12" customHeight="1"/>
  <cols>
    <col min="1" max="16384" width="1" style="53"/>
  </cols>
  <sheetData>
    <row r="1" spans="2:167" s="55" customFormat="1" ht="9" customHeight="1">
      <c r="CS1" s="55" t="s">
        <v>345</v>
      </c>
    </row>
    <row r="2" spans="2:167" s="55" customFormat="1" ht="9" customHeight="1">
      <c r="CS2" s="55" t="s">
        <v>344</v>
      </c>
    </row>
    <row r="3" spans="2:167" s="55" customFormat="1" ht="9" customHeight="1">
      <c r="CS3" s="55" t="s">
        <v>343</v>
      </c>
    </row>
    <row r="4" spans="2:167" s="55" customFormat="1" ht="9" customHeight="1">
      <c r="CS4" s="55" t="s">
        <v>342</v>
      </c>
    </row>
    <row r="5" spans="2:167" s="55" customFormat="1" ht="3" customHeight="1"/>
    <row r="6" spans="2:167" s="91" customFormat="1" ht="9" customHeight="1">
      <c r="CS6" s="91" t="s">
        <v>341</v>
      </c>
    </row>
    <row r="7" spans="2:167" s="55" customFormat="1" ht="6" customHeight="1"/>
    <row r="8" spans="2:167" s="54" customFormat="1" ht="10.5" customHeight="1">
      <c r="BP8" s="383" t="s">
        <v>340</v>
      </c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3"/>
      <c r="DF8" s="383"/>
      <c r="DG8" s="383"/>
      <c r="DH8" s="383"/>
      <c r="DI8" s="383"/>
      <c r="DJ8" s="383"/>
      <c r="DK8" s="383"/>
      <c r="DL8" s="383"/>
      <c r="DM8" s="383"/>
      <c r="DN8" s="383"/>
      <c r="DO8" s="383"/>
      <c r="DP8" s="383"/>
      <c r="DQ8" s="383"/>
      <c r="DR8" s="383"/>
      <c r="DS8" s="383"/>
      <c r="DT8" s="383"/>
      <c r="DU8" s="383"/>
      <c r="DV8" s="383"/>
      <c r="DW8" s="383"/>
      <c r="DX8" s="383"/>
      <c r="DY8" s="383"/>
      <c r="DZ8" s="383"/>
      <c r="EA8" s="383"/>
      <c r="EB8" s="383"/>
      <c r="EC8" s="383"/>
      <c r="ED8" s="383"/>
      <c r="EE8" s="383"/>
      <c r="EF8" s="383"/>
      <c r="EG8" s="383"/>
      <c r="EH8" s="383"/>
      <c r="EI8" s="383"/>
      <c r="EJ8" s="383"/>
      <c r="EK8" s="383"/>
      <c r="EL8" s="383"/>
      <c r="EM8" s="383"/>
      <c r="EN8" s="383"/>
      <c r="EO8" s="383"/>
      <c r="EP8" s="383"/>
      <c r="EQ8" s="383"/>
      <c r="ER8" s="383"/>
      <c r="ES8" s="383"/>
      <c r="ET8" s="383"/>
      <c r="EU8" s="383"/>
      <c r="EV8" s="383"/>
      <c r="EW8" s="383"/>
      <c r="EX8" s="383"/>
      <c r="EY8" s="383"/>
      <c r="EZ8" s="383"/>
      <c r="FA8" s="383"/>
      <c r="FB8" s="383"/>
      <c r="FC8" s="383"/>
      <c r="FD8" s="383"/>
      <c r="FE8" s="383"/>
      <c r="FF8" s="383"/>
      <c r="FG8" s="383"/>
      <c r="FH8" s="383"/>
      <c r="FI8" s="383"/>
      <c r="FJ8" s="383"/>
      <c r="FK8" s="383"/>
    </row>
    <row r="9" spans="2:167" s="54" customFormat="1" ht="10.5" customHeight="1"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5"/>
      <c r="DH9" s="395"/>
      <c r="DI9" s="395"/>
      <c r="DJ9" s="395"/>
      <c r="DK9" s="395"/>
      <c r="DL9" s="395"/>
      <c r="DM9" s="395"/>
      <c r="DN9" s="395"/>
      <c r="DO9" s="395"/>
      <c r="DP9" s="395"/>
      <c r="DQ9" s="395"/>
      <c r="DR9" s="395"/>
      <c r="DS9" s="395"/>
      <c r="DT9" s="395"/>
      <c r="DU9" s="395"/>
      <c r="DV9" s="395"/>
      <c r="DW9" s="395"/>
      <c r="DX9" s="395"/>
      <c r="DY9" s="395"/>
      <c r="DZ9" s="395"/>
      <c r="EA9" s="395"/>
      <c r="EB9" s="395"/>
      <c r="EC9" s="395"/>
      <c r="ED9" s="395"/>
      <c r="EE9" s="395"/>
      <c r="EF9" s="395"/>
      <c r="EG9" s="395"/>
      <c r="EH9" s="395"/>
      <c r="EI9" s="395"/>
      <c r="EJ9" s="395"/>
      <c r="EK9" s="395"/>
      <c r="EL9" s="395"/>
      <c r="EM9" s="395"/>
      <c r="EN9" s="395"/>
      <c r="EO9" s="395"/>
      <c r="EP9" s="395"/>
      <c r="EQ9" s="395"/>
      <c r="ER9" s="395"/>
      <c r="ES9" s="395"/>
      <c r="ET9" s="395"/>
      <c r="EU9" s="395"/>
      <c r="EV9" s="395"/>
      <c r="EW9" s="395"/>
      <c r="EX9" s="395"/>
      <c r="EY9" s="395"/>
      <c r="EZ9" s="395"/>
      <c r="FA9" s="395"/>
      <c r="FB9" s="395"/>
      <c r="FC9" s="395"/>
      <c r="FD9" s="395"/>
      <c r="FE9" s="395"/>
      <c r="FF9" s="395"/>
      <c r="FG9" s="395"/>
      <c r="FH9" s="395"/>
      <c r="FI9" s="395"/>
      <c r="FJ9" s="395"/>
      <c r="FK9" s="395"/>
    </row>
    <row r="10" spans="2:167" s="55" customFormat="1" ht="9.75" customHeight="1">
      <c r="BP10" s="353" t="s">
        <v>339</v>
      </c>
      <c r="BQ10" s="353"/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/>
      <c r="CE10" s="353"/>
      <c r="CF10" s="353"/>
      <c r="CG10" s="353"/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  <c r="CU10" s="353"/>
      <c r="CV10" s="353"/>
      <c r="CW10" s="353"/>
      <c r="CX10" s="353"/>
      <c r="CY10" s="353"/>
      <c r="CZ10" s="353"/>
      <c r="DA10" s="353"/>
      <c r="DB10" s="353"/>
      <c r="DC10" s="353"/>
      <c r="DD10" s="353"/>
      <c r="DE10" s="353"/>
      <c r="DF10" s="353"/>
      <c r="DG10" s="353"/>
      <c r="DH10" s="353"/>
      <c r="DI10" s="353"/>
      <c r="DJ10" s="353"/>
      <c r="DK10" s="353"/>
      <c r="DL10" s="353"/>
      <c r="DM10" s="353"/>
      <c r="DN10" s="353"/>
      <c r="DO10" s="353"/>
      <c r="DP10" s="353"/>
      <c r="DQ10" s="353"/>
      <c r="DR10" s="353"/>
      <c r="DS10" s="353"/>
      <c r="DT10" s="353"/>
      <c r="DU10" s="353"/>
      <c r="DV10" s="353"/>
      <c r="DW10" s="353"/>
      <c r="DX10" s="353"/>
      <c r="DY10" s="353"/>
      <c r="DZ10" s="353"/>
      <c r="EA10" s="353"/>
      <c r="EB10" s="353"/>
      <c r="EC10" s="353"/>
      <c r="ED10" s="353"/>
      <c r="EE10" s="353"/>
      <c r="EF10" s="353"/>
      <c r="EG10" s="353"/>
      <c r="EH10" s="353"/>
      <c r="EI10" s="353"/>
      <c r="EJ10" s="353"/>
      <c r="EK10" s="353"/>
      <c r="EL10" s="353"/>
      <c r="EM10" s="353"/>
      <c r="EN10" s="353"/>
      <c r="EO10" s="353"/>
      <c r="EP10" s="353"/>
      <c r="EQ10" s="353"/>
      <c r="ER10" s="353"/>
      <c r="ES10" s="353"/>
      <c r="ET10" s="353"/>
      <c r="EU10" s="353"/>
      <c r="EV10" s="353"/>
      <c r="EW10" s="353"/>
      <c r="EX10" s="353"/>
      <c r="EY10" s="353"/>
      <c r="EZ10" s="353"/>
      <c r="FA10" s="353"/>
      <c r="FB10" s="353"/>
      <c r="FC10" s="353"/>
      <c r="FD10" s="353"/>
      <c r="FE10" s="353"/>
      <c r="FF10" s="353"/>
      <c r="FG10" s="353"/>
      <c r="FH10" s="353"/>
      <c r="FI10" s="353"/>
      <c r="FJ10" s="353"/>
      <c r="FK10" s="353"/>
    </row>
    <row r="11" spans="2:167" s="54" customFormat="1" ht="10.5" customHeight="1"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  <c r="CM11" s="395"/>
      <c r="CN11" s="395"/>
      <c r="CO11" s="395"/>
      <c r="CP11" s="395"/>
      <c r="CQ11" s="395"/>
      <c r="CR11" s="395"/>
      <c r="CS11" s="395"/>
      <c r="CT11" s="395"/>
      <c r="CU11" s="395"/>
      <c r="CV11" s="395"/>
      <c r="CW11" s="395"/>
      <c r="CX11" s="395"/>
      <c r="CY11" s="395"/>
      <c r="CZ11" s="395"/>
      <c r="DA11" s="395"/>
      <c r="DB11" s="395"/>
      <c r="DC11" s="395"/>
      <c r="DD11" s="395"/>
      <c r="DE11" s="395"/>
      <c r="DF11" s="395"/>
      <c r="DG11" s="395"/>
      <c r="DH11" s="395"/>
      <c r="DI11" s="395"/>
      <c r="DJ11" s="395"/>
      <c r="DK11" s="395"/>
      <c r="DL11" s="395"/>
      <c r="DM11" s="395"/>
      <c r="DN11" s="395"/>
      <c r="DO11" s="395"/>
      <c r="DP11" s="395"/>
      <c r="DQ11" s="395"/>
      <c r="DR11" s="395"/>
      <c r="DS11" s="395"/>
      <c r="DT11" s="395"/>
      <c r="DU11" s="395"/>
      <c r="DV11" s="395"/>
      <c r="DW11" s="395"/>
      <c r="DX11" s="395"/>
      <c r="DY11" s="395"/>
      <c r="DZ11" s="395"/>
      <c r="EA11" s="395"/>
      <c r="EB11" s="395"/>
      <c r="EC11" s="395"/>
      <c r="ED11" s="395"/>
      <c r="EE11" s="395"/>
      <c r="EF11" s="395"/>
      <c r="EG11" s="395"/>
      <c r="EH11" s="395"/>
      <c r="EI11" s="395"/>
      <c r="EJ11" s="395"/>
      <c r="EK11" s="395"/>
      <c r="EL11" s="395"/>
      <c r="EM11" s="395"/>
      <c r="EN11" s="395"/>
      <c r="EO11" s="395"/>
      <c r="EP11" s="395"/>
      <c r="EQ11" s="395"/>
      <c r="ER11" s="395"/>
      <c r="ES11" s="395"/>
      <c r="ET11" s="395"/>
      <c r="EU11" s="395"/>
      <c r="EV11" s="395"/>
      <c r="EW11" s="395"/>
      <c r="EX11" s="395"/>
      <c r="EY11" s="395"/>
      <c r="EZ11" s="395"/>
      <c r="FA11" s="395"/>
      <c r="FB11" s="395"/>
      <c r="FC11" s="395"/>
      <c r="FD11" s="395"/>
      <c r="FE11" s="395"/>
      <c r="FF11" s="395"/>
      <c r="FG11" s="395"/>
      <c r="FH11" s="395"/>
      <c r="FI11" s="395"/>
      <c r="FJ11" s="395"/>
      <c r="FK11" s="395"/>
    </row>
    <row r="12" spans="2:167" s="55" customFormat="1" ht="9.75" customHeight="1">
      <c r="BP12" s="352" t="s">
        <v>338</v>
      </c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  <c r="CC12" s="352"/>
      <c r="CD12" s="352"/>
      <c r="CE12" s="352"/>
      <c r="CF12" s="352"/>
      <c r="CG12" s="352"/>
      <c r="CH12" s="352"/>
      <c r="CI12" s="352"/>
      <c r="CJ12" s="352"/>
      <c r="CK12" s="352"/>
      <c r="CL12" s="352"/>
      <c r="CM12" s="352"/>
      <c r="CN12" s="352"/>
      <c r="CO12" s="352"/>
      <c r="CP12" s="352"/>
      <c r="CQ12" s="352"/>
      <c r="CR12" s="352"/>
      <c r="CS12" s="352"/>
      <c r="CT12" s="352"/>
      <c r="CU12" s="352"/>
      <c r="CV12" s="352"/>
      <c r="CW12" s="352"/>
      <c r="CX12" s="352"/>
      <c r="CY12" s="352"/>
      <c r="CZ12" s="352"/>
      <c r="DA12" s="352"/>
      <c r="DB12" s="352"/>
      <c r="DC12" s="352"/>
      <c r="DD12" s="352"/>
      <c r="DE12" s="352"/>
      <c r="DF12" s="352"/>
      <c r="DG12" s="352"/>
      <c r="DH12" s="352"/>
      <c r="DI12" s="352"/>
      <c r="DJ12" s="352"/>
      <c r="DK12" s="352"/>
      <c r="DL12" s="352"/>
      <c r="DM12" s="352"/>
      <c r="DN12" s="352"/>
      <c r="DO12" s="352"/>
      <c r="DP12" s="352"/>
      <c r="DQ12" s="352"/>
      <c r="DR12" s="352"/>
      <c r="DS12" s="352"/>
      <c r="DT12" s="352"/>
      <c r="DU12" s="352"/>
      <c r="DV12" s="352"/>
      <c r="DW12" s="352"/>
      <c r="DX12" s="352"/>
      <c r="DY12" s="352"/>
      <c r="DZ12" s="352"/>
      <c r="EA12" s="352"/>
      <c r="EB12" s="352"/>
      <c r="EC12" s="352"/>
      <c r="ED12" s="352"/>
      <c r="EE12" s="352"/>
      <c r="EF12" s="352"/>
      <c r="EG12" s="352"/>
      <c r="EH12" s="352"/>
      <c r="EI12" s="352"/>
      <c r="EJ12" s="352"/>
      <c r="EK12" s="352"/>
      <c r="EL12" s="352"/>
      <c r="EM12" s="352"/>
      <c r="EN12" s="352"/>
      <c r="EO12" s="352"/>
      <c r="EP12" s="352"/>
      <c r="EQ12" s="352"/>
      <c r="ER12" s="352"/>
      <c r="ES12" s="352"/>
      <c r="ET12" s="352"/>
      <c r="EU12" s="352"/>
      <c r="EV12" s="352"/>
      <c r="EW12" s="352"/>
      <c r="EX12" s="352"/>
      <c r="EY12" s="352"/>
      <c r="EZ12" s="352"/>
      <c r="FA12" s="352"/>
      <c r="FB12" s="352"/>
      <c r="FC12" s="352"/>
      <c r="FD12" s="352"/>
      <c r="FE12" s="352"/>
      <c r="FF12" s="352"/>
      <c r="FG12" s="352"/>
      <c r="FH12" s="352"/>
      <c r="FI12" s="352"/>
      <c r="FJ12" s="352"/>
      <c r="FK12" s="352"/>
    </row>
    <row r="13" spans="2:167" s="54" customFormat="1" ht="10.5" customHeight="1"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90"/>
      <c r="CM13" s="90"/>
      <c r="DT13" s="90"/>
      <c r="DU13" s="90"/>
      <c r="DV13" s="90"/>
      <c r="DW13" s="90"/>
      <c r="DX13" s="90"/>
      <c r="DY13" s="295"/>
      <c r="DZ13" s="295"/>
      <c r="EA13" s="295"/>
      <c r="EB13" s="295"/>
      <c r="EC13" s="295"/>
      <c r="ED13" s="295"/>
      <c r="EE13" s="295"/>
      <c r="EF13" s="295"/>
      <c r="EG13" s="295"/>
      <c r="EH13" s="295"/>
      <c r="EI13" s="295"/>
      <c r="EJ13" s="295"/>
      <c r="EK13" s="295"/>
      <c r="EL13" s="295"/>
      <c r="EM13" s="295"/>
      <c r="EN13" s="295"/>
      <c r="EO13" s="295"/>
      <c r="EP13" s="295"/>
      <c r="EQ13" s="295"/>
      <c r="ER13" s="295"/>
      <c r="ES13" s="29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295"/>
      <c r="FE13" s="295"/>
      <c r="FF13" s="295"/>
      <c r="FG13" s="295"/>
      <c r="FH13" s="295"/>
      <c r="FI13" s="295"/>
      <c r="FJ13" s="295"/>
      <c r="FK13" s="295"/>
    </row>
    <row r="14" spans="2:167" s="55" customFormat="1" ht="9.75" customHeight="1">
      <c r="BP14" s="352" t="s">
        <v>52</v>
      </c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89"/>
      <c r="CM14" s="89"/>
      <c r="DY14" s="353" t="s">
        <v>289</v>
      </c>
      <c r="DZ14" s="353"/>
      <c r="EA14" s="353"/>
      <c r="EB14" s="353"/>
      <c r="EC14" s="353"/>
      <c r="ED14" s="353"/>
      <c r="EE14" s="353"/>
      <c r="EF14" s="353"/>
      <c r="EG14" s="353"/>
      <c r="EH14" s="353"/>
      <c r="EI14" s="353"/>
      <c r="EJ14" s="353"/>
      <c r="EK14" s="353"/>
      <c r="EL14" s="353"/>
      <c r="EM14" s="353"/>
      <c r="EN14" s="353"/>
      <c r="EO14" s="353"/>
      <c r="EP14" s="353"/>
      <c r="EQ14" s="353"/>
      <c r="ER14" s="353"/>
      <c r="ES14" s="353"/>
      <c r="ET14" s="353"/>
      <c r="EU14" s="353"/>
      <c r="EV14" s="353"/>
      <c r="EW14" s="353"/>
      <c r="EX14" s="353"/>
      <c r="EY14" s="353"/>
      <c r="EZ14" s="353"/>
      <c r="FA14" s="353"/>
      <c r="FB14" s="353"/>
      <c r="FC14" s="353"/>
      <c r="FD14" s="353"/>
      <c r="FE14" s="353"/>
      <c r="FF14" s="353"/>
      <c r="FG14" s="353"/>
      <c r="FH14" s="353"/>
      <c r="FI14" s="353"/>
      <c r="FJ14" s="353"/>
      <c r="FK14" s="353"/>
    </row>
    <row r="15" spans="2:167" s="54" customFormat="1" ht="10.5" customHeight="1">
      <c r="BP15" s="66" t="s">
        <v>287</v>
      </c>
      <c r="BQ15" s="297"/>
      <c r="BR15" s="297"/>
      <c r="BS15" s="297"/>
      <c r="BT15" s="297"/>
      <c r="BU15" s="297"/>
      <c r="BV15" s="293" t="s">
        <v>287</v>
      </c>
      <c r="BW15" s="293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8">
        <v>20</v>
      </c>
      <c r="CV15" s="298"/>
      <c r="CW15" s="298"/>
      <c r="CX15" s="298"/>
      <c r="CY15" s="294"/>
      <c r="CZ15" s="294"/>
      <c r="DA15" s="294"/>
      <c r="DB15" s="293" t="s">
        <v>286</v>
      </c>
      <c r="DC15" s="293"/>
      <c r="DD15" s="293"/>
      <c r="FK15" s="66"/>
    </row>
    <row r="16" spans="2:167" s="88" customFormat="1" ht="15" customHeight="1">
      <c r="B16" s="401" t="s">
        <v>337</v>
      </c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1"/>
      <c r="BG16" s="401"/>
      <c r="BH16" s="401"/>
      <c r="BI16" s="401"/>
      <c r="BJ16" s="401"/>
      <c r="BK16" s="401"/>
      <c r="BL16" s="401"/>
      <c r="BM16" s="401"/>
      <c r="BN16" s="401"/>
      <c r="BO16" s="401"/>
      <c r="BP16" s="401"/>
      <c r="BQ16" s="401"/>
      <c r="BR16" s="401"/>
      <c r="BS16" s="401"/>
      <c r="BT16" s="401"/>
      <c r="BU16" s="401"/>
      <c r="BV16" s="401"/>
      <c r="BW16" s="401"/>
      <c r="BX16" s="401"/>
      <c r="BY16" s="401"/>
      <c r="BZ16" s="401"/>
      <c r="CA16" s="401"/>
      <c r="CB16" s="401"/>
      <c r="CC16" s="401"/>
      <c r="CD16" s="401"/>
      <c r="CE16" s="401"/>
      <c r="CF16" s="401"/>
      <c r="CG16" s="401"/>
      <c r="CH16" s="401"/>
      <c r="CI16" s="401"/>
      <c r="CJ16" s="401"/>
      <c r="CK16" s="401"/>
      <c r="CL16" s="401"/>
      <c r="CM16" s="401"/>
      <c r="CN16" s="401"/>
      <c r="CO16" s="401"/>
      <c r="CP16" s="401"/>
      <c r="CQ16" s="401"/>
      <c r="CR16" s="401"/>
      <c r="CS16" s="401"/>
      <c r="CT16" s="401"/>
      <c r="CU16" s="401"/>
      <c r="CV16" s="401"/>
      <c r="CW16" s="401"/>
      <c r="CX16" s="401"/>
      <c r="CY16" s="401"/>
      <c r="CZ16" s="401"/>
      <c r="DA16" s="401"/>
      <c r="DB16" s="401"/>
      <c r="DC16" s="401"/>
      <c r="DD16" s="401"/>
      <c r="DE16" s="401"/>
      <c r="DF16" s="401"/>
      <c r="DG16" s="401"/>
      <c r="DH16" s="401"/>
      <c r="DI16" s="401"/>
      <c r="DJ16" s="401"/>
      <c r="DK16" s="401"/>
      <c r="DL16" s="401"/>
      <c r="DM16" s="401"/>
      <c r="DN16" s="401"/>
      <c r="DO16" s="401"/>
      <c r="DP16" s="401"/>
      <c r="DQ16" s="401"/>
      <c r="DR16" s="401"/>
      <c r="DS16" s="401"/>
      <c r="DT16" s="401"/>
      <c r="DU16" s="401"/>
      <c r="DV16" s="401"/>
      <c r="DW16" s="401"/>
      <c r="DX16" s="401"/>
      <c r="DY16" s="401"/>
      <c r="DZ16" s="401"/>
      <c r="EA16" s="401"/>
      <c r="EB16" s="401"/>
      <c r="EC16" s="401"/>
      <c r="ED16" s="401"/>
      <c r="EE16" s="401"/>
      <c r="EF16" s="401"/>
      <c r="EG16" s="401"/>
      <c r="EH16" s="401"/>
      <c r="EI16" s="401"/>
      <c r="EJ16" s="401"/>
      <c r="EK16" s="401"/>
      <c r="EL16" s="401"/>
      <c r="EM16" s="401"/>
      <c r="EN16" s="401"/>
      <c r="EO16" s="401"/>
      <c r="EP16" s="401"/>
      <c r="EQ16" s="401"/>
      <c r="ER16" s="401"/>
      <c r="ES16" s="401"/>
      <c r="ET16" s="401"/>
      <c r="EU16" s="401"/>
      <c r="EV16" s="401"/>
      <c r="EW16" s="401"/>
      <c r="EX16" s="401"/>
    </row>
    <row r="17" spans="1:167" s="54" customFormat="1" ht="12" customHeight="1" thickBot="1">
      <c r="A17" s="87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I17" s="86" t="s">
        <v>336</v>
      </c>
      <c r="EJ17" s="400"/>
      <c r="EK17" s="400"/>
      <c r="EL17" s="400"/>
      <c r="EM17" s="400"/>
      <c r="EN17" s="85" t="s">
        <v>335</v>
      </c>
      <c r="EO17" s="85"/>
      <c r="EP17" s="85"/>
      <c r="EQ17" s="85"/>
      <c r="EZ17" s="397" t="s">
        <v>334</v>
      </c>
      <c r="FA17" s="398"/>
      <c r="FB17" s="398"/>
      <c r="FC17" s="398"/>
      <c r="FD17" s="398"/>
      <c r="FE17" s="398"/>
      <c r="FF17" s="398"/>
      <c r="FG17" s="398"/>
      <c r="FH17" s="398"/>
      <c r="FI17" s="398"/>
      <c r="FJ17" s="398"/>
      <c r="FK17" s="399"/>
    </row>
    <row r="18" spans="1:167" s="54" customFormat="1" ht="12" customHeight="1">
      <c r="EB18" s="85"/>
      <c r="EC18" s="85"/>
      <c r="ED18" s="85"/>
      <c r="EE18" s="85"/>
      <c r="EF18" s="84"/>
      <c r="EG18" s="84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8"/>
      <c r="ES18" s="68"/>
      <c r="ET18" s="68"/>
      <c r="EU18" s="68"/>
      <c r="EW18" s="67"/>
      <c r="EX18" s="68" t="s">
        <v>333</v>
      </c>
      <c r="EZ18" s="302" t="s">
        <v>332</v>
      </c>
      <c r="FA18" s="303"/>
      <c r="FB18" s="303"/>
      <c r="FC18" s="303"/>
      <c r="FD18" s="303"/>
      <c r="FE18" s="303"/>
      <c r="FF18" s="303"/>
      <c r="FG18" s="303"/>
      <c r="FH18" s="303"/>
      <c r="FI18" s="303"/>
      <c r="FJ18" s="303"/>
      <c r="FK18" s="304"/>
    </row>
    <row r="19" spans="1:167" s="54" customFormat="1" ht="10.5" customHeight="1">
      <c r="AQ19" s="66" t="s">
        <v>331</v>
      </c>
      <c r="AR19" s="297"/>
      <c r="AS19" s="297"/>
      <c r="AT19" s="297"/>
      <c r="AU19" s="297"/>
      <c r="AV19" s="297"/>
      <c r="AW19" s="293" t="s">
        <v>287</v>
      </c>
      <c r="AX19" s="293"/>
      <c r="AY19" s="297"/>
      <c r="AZ19" s="297"/>
      <c r="BA19" s="297"/>
      <c r="BB19" s="297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8">
        <v>20</v>
      </c>
      <c r="BW19" s="298"/>
      <c r="BX19" s="298"/>
      <c r="BY19" s="298"/>
      <c r="BZ19" s="294"/>
      <c r="CA19" s="294"/>
      <c r="CB19" s="294"/>
      <c r="CC19" s="293" t="s">
        <v>286</v>
      </c>
      <c r="CD19" s="293"/>
      <c r="CE19" s="293"/>
      <c r="ER19" s="66"/>
      <c r="ES19" s="66"/>
      <c r="ET19" s="66"/>
      <c r="EU19" s="66"/>
      <c r="EX19" s="66" t="s">
        <v>330</v>
      </c>
      <c r="EZ19" s="305"/>
      <c r="FA19" s="306"/>
      <c r="FB19" s="306"/>
      <c r="FC19" s="306"/>
      <c r="FD19" s="306"/>
      <c r="FE19" s="306"/>
      <c r="FF19" s="306"/>
      <c r="FG19" s="306"/>
      <c r="FH19" s="306"/>
      <c r="FI19" s="306"/>
      <c r="FJ19" s="306"/>
      <c r="FK19" s="307"/>
    </row>
    <row r="20" spans="1:167" s="54" customFormat="1" ht="10.5" customHeight="1">
      <c r="A20" s="54" t="s">
        <v>329</v>
      </c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2"/>
      <c r="BS20" s="402"/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2"/>
      <c r="DA20" s="402"/>
      <c r="DB20" s="402"/>
      <c r="DC20" s="402"/>
      <c r="DD20" s="402"/>
      <c r="DE20" s="402"/>
      <c r="DF20" s="402"/>
      <c r="DG20" s="402"/>
      <c r="DH20" s="402"/>
      <c r="DI20" s="402"/>
      <c r="DJ20" s="402"/>
      <c r="DK20" s="402"/>
      <c r="DL20" s="402"/>
      <c r="DM20" s="402"/>
      <c r="DN20" s="402"/>
      <c r="DO20" s="402"/>
      <c r="DP20" s="402"/>
      <c r="DQ20" s="402"/>
      <c r="DR20" s="402"/>
      <c r="DS20" s="402"/>
      <c r="DT20" s="402"/>
      <c r="DU20" s="402"/>
      <c r="DV20" s="402"/>
      <c r="DW20" s="402"/>
      <c r="DX20" s="402"/>
      <c r="DY20" s="402"/>
      <c r="DZ20" s="402"/>
      <c r="EA20" s="402"/>
      <c r="EB20" s="402"/>
      <c r="EC20" s="402"/>
      <c r="ED20" s="402"/>
      <c r="EE20" s="402"/>
      <c r="EF20" s="402"/>
      <c r="EG20" s="402"/>
      <c r="EH20" s="402"/>
      <c r="EI20" s="402"/>
      <c r="EJ20" s="402"/>
      <c r="EK20" s="402"/>
      <c r="EL20" s="402"/>
      <c r="ER20" s="66"/>
      <c r="ES20" s="66"/>
      <c r="ET20" s="66"/>
      <c r="EU20" s="66"/>
      <c r="EX20" s="66"/>
      <c r="EZ20" s="311"/>
      <c r="FA20" s="312"/>
      <c r="FB20" s="312"/>
      <c r="FC20" s="312"/>
      <c r="FD20" s="312"/>
      <c r="FE20" s="312"/>
      <c r="FF20" s="312"/>
      <c r="FG20" s="312"/>
      <c r="FH20" s="312"/>
      <c r="FI20" s="312"/>
      <c r="FJ20" s="312"/>
      <c r="FK20" s="313"/>
    </row>
    <row r="21" spans="1:167" s="54" customFormat="1" ht="10.5" customHeight="1">
      <c r="A21" s="54" t="s">
        <v>328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395"/>
      <c r="BS21" s="395"/>
      <c r="BT21" s="395"/>
      <c r="BU21" s="395"/>
      <c r="BV21" s="395"/>
      <c r="BW21" s="395"/>
      <c r="BX21" s="395"/>
      <c r="BY21" s="395"/>
      <c r="BZ21" s="395"/>
      <c r="CA21" s="395"/>
      <c r="CB21" s="395"/>
      <c r="CC21" s="395"/>
      <c r="CD21" s="395"/>
      <c r="CE21" s="395"/>
      <c r="CF21" s="395"/>
      <c r="CG21" s="395"/>
      <c r="CH21" s="395"/>
      <c r="CI21" s="395"/>
      <c r="CJ21" s="395"/>
      <c r="CK21" s="395"/>
      <c r="CL21" s="395"/>
      <c r="CM21" s="395"/>
      <c r="CN21" s="395"/>
      <c r="CO21" s="395"/>
      <c r="CP21" s="395"/>
      <c r="CQ21" s="395"/>
      <c r="CR21" s="395"/>
      <c r="CS21" s="395"/>
      <c r="CT21" s="395"/>
      <c r="CU21" s="395"/>
      <c r="CV21" s="395"/>
      <c r="CW21" s="395"/>
      <c r="CX21" s="395"/>
      <c r="CY21" s="395"/>
      <c r="CZ21" s="395"/>
      <c r="DA21" s="395"/>
      <c r="DB21" s="395"/>
      <c r="DC21" s="395"/>
      <c r="DD21" s="395"/>
      <c r="DE21" s="395"/>
      <c r="DF21" s="395"/>
      <c r="DG21" s="395"/>
      <c r="DH21" s="395"/>
      <c r="DI21" s="395"/>
      <c r="DJ21" s="395"/>
      <c r="DK21" s="395"/>
      <c r="DL21" s="395"/>
      <c r="DM21" s="395"/>
      <c r="DN21" s="395"/>
      <c r="DO21" s="395"/>
      <c r="DP21" s="395"/>
      <c r="DQ21" s="395"/>
      <c r="DR21" s="395"/>
      <c r="DS21" s="395"/>
      <c r="DT21" s="395"/>
      <c r="DU21" s="395"/>
      <c r="DV21" s="395"/>
      <c r="DW21" s="395"/>
      <c r="DX21" s="395"/>
      <c r="DY21" s="395"/>
      <c r="DZ21" s="395"/>
      <c r="EA21" s="395"/>
      <c r="EB21" s="395"/>
      <c r="EC21" s="395"/>
      <c r="ED21" s="395"/>
      <c r="EE21" s="395"/>
      <c r="EF21" s="395"/>
      <c r="EG21" s="395"/>
      <c r="EH21" s="395"/>
      <c r="EI21" s="395"/>
      <c r="EJ21" s="395"/>
      <c r="EK21" s="395"/>
      <c r="EL21" s="395"/>
      <c r="ER21" s="66"/>
      <c r="ES21" s="66"/>
      <c r="ET21" s="66"/>
      <c r="EU21" s="66"/>
      <c r="EX21" s="66" t="s">
        <v>319</v>
      </c>
      <c r="EZ21" s="314"/>
      <c r="FA21" s="297"/>
      <c r="FB21" s="297"/>
      <c r="FC21" s="297"/>
      <c r="FD21" s="297"/>
      <c r="FE21" s="297"/>
      <c r="FF21" s="297"/>
      <c r="FG21" s="297"/>
      <c r="FH21" s="297"/>
      <c r="FI21" s="297"/>
      <c r="FJ21" s="297"/>
      <c r="FK21" s="315"/>
    </row>
    <row r="22" spans="1:167" s="54" customFormat="1" ht="3" customHeight="1" thickBo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R22" s="66"/>
      <c r="ES22" s="66"/>
      <c r="ET22" s="66"/>
      <c r="EU22" s="66"/>
      <c r="EX22" s="66"/>
      <c r="EZ22" s="311"/>
      <c r="FA22" s="312"/>
      <c r="FB22" s="312"/>
      <c r="FC22" s="312"/>
      <c r="FD22" s="312"/>
      <c r="FE22" s="312"/>
      <c r="FF22" s="312"/>
      <c r="FG22" s="312"/>
      <c r="FH22" s="312"/>
      <c r="FI22" s="312"/>
      <c r="FJ22" s="312"/>
      <c r="FK22" s="313"/>
    </row>
    <row r="23" spans="1:167" s="54" customFormat="1" ht="10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N23" s="77"/>
      <c r="AO23" s="83" t="s">
        <v>327</v>
      </c>
      <c r="AP23" s="77"/>
      <c r="AQ23" s="77"/>
      <c r="AR23" s="77"/>
      <c r="AY23" s="335"/>
      <c r="AZ23" s="336"/>
      <c r="BA23" s="336"/>
      <c r="BB23" s="336"/>
      <c r="BC23" s="336"/>
      <c r="BD23" s="336"/>
      <c r="BE23" s="336"/>
      <c r="BF23" s="336"/>
      <c r="BG23" s="336"/>
      <c r="BH23" s="336"/>
      <c r="BI23" s="336"/>
      <c r="BJ23" s="336"/>
      <c r="BK23" s="336"/>
      <c r="BL23" s="336"/>
      <c r="BM23" s="336"/>
      <c r="BN23" s="336"/>
      <c r="BO23" s="336"/>
      <c r="BP23" s="336"/>
      <c r="BQ23" s="336"/>
      <c r="BR23" s="336"/>
      <c r="BS23" s="336"/>
      <c r="BT23" s="336"/>
      <c r="BU23" s="336"/>
      <c r="BV23" s="336"/>
      <c r="BW23" s="336"/>
      <c r="BX23" s="336"/>
      <c r="BY23" s="336"/>
      <c r="BZ23" s="33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R23" s="66"/>
      <c r="ES23" s="66"/>
      <c r="ET23" s="66"/>
      <c r="EU23" s="66"/>
      <c r="EX23" s="66" t="s">
        <v>326</v>
      </c>
      <c r="EZ23" s="403"/>
      <c r="FA23" s="404"/>
      <c r="FB23" s="404"/>
      <c r="FC23" s="404"/>
      <c r="FD23" s="404"/>
      <c r="FE23" s="404"/>
      <c r="FF23" s="404"/>
      <c r="FG23" s="404"/>
      <c r="FH23" s="404"/>
      <c r="FI23" s="404"/>
      <c r="FJ23" s="404"/>
      <c r="FK23" s="405"/>
    </row>
    <row r="24" spans="1:167" s="54" customFormat="1" ht="3" customHeight="1" thickBo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Y24" s="338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39"/>
      <c r="BL24" s="339"/>
      <c r="BM24" s="339"/>
      <c r="BN24" s="339"/>
      <c r="BO24" s="339"/>
      <c r="BP24" s="339"/>
      <c r="BQ24" s="339"/>
      <c r="BR24" s="339"/>
      <c r="BS24" s="339"/>
      <c r="BT24" s="339"/>
      <c r="BU24" s="339"/>
      <c r="BV24" s="339"/>
      <c r="BW24" s="339"/>
      <c r="BX24" s="339"/>
      <c r="BY24" s="339"/>
      <c r="BZ24" s="340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R24" s="66"/>
      <c r="ES24" s="66"/>
      <c r="ET24" s="66"/>
      <c r="EU24" s="66"/>
      <c r="EX24" s="66"/>
      <c r="EZ24" s="314"/>
      <c r="FA24" s="297"/>
      <c r="FB24" s="297"/>
      <c r="FC24" s="297"/>
      <c r="FD24" s="297"/>
      <c r="FE24" s="297"/>
      <c r="FF24" s="297"/>
      <c r="FG24" s="297"/>
      <c r="FH24" s="297"/>
      <c r="FI24" s="297"/>
      <c r="FJ24" s="297"/>
      <c r="FK24" s="315"/>
    </row>
    <row r="25" spans="1:167" s="54" customFormat="1" ht="10.5" customHeight="1">
      <c r="A25" s="54" t="s">
        <v>325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/>
      <c r="BS25" s="363"/>
      <c r="BT25" s="363"/>
      <c r="BU25" s="363"/>
      <c r="BV25" s="363"/>
      <c r="BW25" s="363"/>
      <c r="BX25" s="363"/>
      <c r="BY25" s="363"/>
      <c r="BZ25" s="363"/>
      <c r="CA25" s="363"/>
      <c r="CB25" s="363"/>
      <c r="CC25" s="363"/>
      <c r="CD25" s="363"/>
      <c r="CE25" s="363"/>
      <c r="CF25" s="363"/>
      <c r="CG25" s="363"/>
      <c r="CH25" s="363"/>
      <c r="CI25" s="363"/>
      <c r="CJ25" s="363"/>
      <c r="CK25" s="363"/>
      <c r="CL25" s="363"/>
      <c r="CM25" s="363"/>
      <c r="CN25" s="363"/>
      <c r="CO25" s="363"/>
      <c r="CP25" s="363"/>
      <c r="CQ25" s="363"/>
      <c r="CR25" s="363"/>
      <c r="CS25" s="363"/>
      <c r="CT25" s="363"/>
      <c r="CU25" s="363"/>
      <c r="CV25" s="363"/>
      <c r="CW25" s="363"/>
      <c r="CX25" s="363"/>
      <c r="CY25" s="363"/>
      <c r="CZ25" s="363"/>
      <c r="DA25" s="363"/>
      <c r="DB25" s="363"/>
      <c r="DC25" s="363"/>
      <c r="DD25" s="363"/>
      <c r="DE25" s="363"/>
      <c r="DF25" s="363"/>
      <c r="DG25" s="363"/>
      <c r="DH25" s="363"/>
      <c r="DI25" s="363"/>
      <c r="DJ25" s="363"/>
      <c r="DK25" s="363"/>
      <c r="DL25" s="363"/>
      <c r="DM25" s="363"/>
      <c r="DN25" s="363"/>
      <c r="DO25" s="363"/>
      <c r="DP25" s="363"/>
      <c r="DQ25" s="363"/>
      <c r="DR25" s="363"/>
      <c r="DS25" s="363"/>
      <c r="DT25" s="363"/>
      <c r="DU25" s="363"/>
      <c r="DV25" s="363"/>
      <c r="DW25" s="363"/>
      <c r="DX25" s="363"/>
      <c r="DY25" s="363"/>
      <c r="DZ25" s="363"/>
      <c r="EA25" s="363"/>
      <c r="EB25" s="363"/>
      <c r="EC25" s="363"/>
      <c r="ED25" s="363"/>
      <c r="EE25" s="363"/>
      <c r="EF25" s="363"/>
      <c r="EG25" s="363"/>
      <c r="EH25" s="363"/>
      <c r="EI25" s="363"/>
      <c r="EJ25" s="363"/>
      <c r="EK25" s="363"/>
      <c r="EL25" s="363"/>
      <c r="ER25" s="66"/>
      <c r="ES25" s="66"/>
      <c r="ET25" s="66"/>
      <c r="EU25" s="66"/>
      <c r="EX25" s="68" t="s">
        <v>324</v>
      </c>
      <c r="EZ25" s="305"/>
      <c r="FA25" s="306"/>
      <c r="FB25" s="306"/>
      <c r="FC25" s="306"/>
      <c r="FD25" s="306"/>
      <c r="FE25" s="306"/>
      <c r="FF25" s="306"/>
      <c r="FG25" s="306"/>
      <c r="FH25" s="306"/>
      <c r="FI25" s="306"/>
      <c r="FJ25" s="306"/>
      <c r="FK25" s="307"/>
    </row>
    <row r="26" spans="1:167" s="54" customFormat="1" ht="10.5" customHeight="1">
      <c r="A26" s="54" t="s">
        <v>321</v>
      </c>
      <c r="AO26" s="364"/>
      <c r="AP26" s="364"/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364"/>
      <c r="BI26" s="364"/>
      <c r="BJ26" s="364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4"/>
      <c r="EE26" s="364"/>
      <c r="EF26" s="364"/>
      <c r="EG26" s="364"/>
      <c r="EH26" s="364"/>
      <c r="EI26" s="364"/>
      <c r="EJ26" s="364"/>
      <c r="EK26" s="364"/>
      <c r="EL26" s="364"/>
      <c r="ER26" s="66"/>
      <c r="ES26" s="66"/>
      <c r="ET26" s="66"/>
      <c r="EU26" s="66"/>
      <c r="EX26" s="66"/>
      <c r="EZ26" s="311"/>
      <c r="FA26" s="312"/>
      <c r="FB26" s="312"/>
      <c r="FC26" s="312"/>
      <c r="FD26" s="312"/>
      <c r="FE26" s="312"/>
      <c r="FF26" s="312"/>
      <c r="FG26" s="312"/>
      <c r="FH26" s="312"/>
      <c r="FI26" s="312"/>
      <c r="FJ26" s="312"/>
      <c r="FK26" s="313"/>
    </row>
    <row r="27" spans="1:167" s="54" customFormat="1" ht="10.5" customHeight="1">
      <c r="A27" s="54" t="s">
        <v>323</v>
      </c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3"/>
      <c r="CA27" s="363"/>
      <c r="CB27" s="363"/>
      <c r="CC27" s="363"/>
      <c r="CD27" s="363"/>
      <c r="CE27" s="363"/>
      <c r="CF27" s="363"/>
      <c r="CG27" s="363"/>
      <c r="CH27" s="363"/>
      <c r="CI27" s="363"/>
      <c r="CJ27" s="363"/>
      <c r="CK27" s="363"/>
      <c r="CL27" s="363"/>
      <c r="CM27" s="363"/>
      <c r="CN27" s="363"/>
      <c r="CO27" s="363"/>
      <c r="CP27" s="363"/>
      <c r="CQ27" s="363"/>
      <c r="CR27" s="363"/>
      <c r="CS27" s="363"/>
      <c r="CT27" s="363"/>
      <c r="CU27" s="363"/>
      <c r="CV27" s="363"/>
      <c r="CW27" s="363"/>
      <c r="CX27" s="363"/>
      <c r="CY27" s="363"/>
      <c r="CZ27" s="363"/>
      <c r="DA27" s="363"/>
      <c r="DB27" s="363"/>
      <c r="DC27" s="363"/>
      <c r="DD27" s="363"/>
      <c r="DE27" s="363"/>
      <c r="DF27" s="363"/>
      <c r="DG27" s="363"/>
      <c r="DH27" s="363"/>
      <c r="DI27" s="363"/>
      <c r="DJ27" s="363"/>
      <c r="DK27" s="363"/>
      <c r="DL27" s="363"/>
      <c r="DM27" s="363"/>
      <c r="DN27" s="363"/>
      <c r="DO27" s="363"/>
      <c r="DP27" s="363"/>
      <c r="DQ27" s="363"/>
      <c r="DR27" s="363"/>
      <c r="DS27" s="363"/>
      <c r="DT27" s="363"/>
      <c r="DU27" s="363"/>
      <c r="DV27" s="363"/>
      <c r="DW27" s="363"/>
      <c r="DX27" s="363"/>
      <c r="DY27" s="363"/>
      <c r="DZ27" s="363"/>
      <c r="EA27" s="363"/>
      <c r="EB27" s="363"/>
      <c r="EC27" s="363"/>
      <c r="ED27" s="363"/>
      <c r="EE27" s="363"/>
      <c r="EF27" s="363"/>
      <c r="EG27" s="363"/>
      <c r="EH27" s="363"/>
      <c r="EI27" s="363"/>
      <c r="EJ27" s="363"/>
      <c r="EK27" s="363"/>
      <c r="EL27" s="363"/>
      <c r="ER27" s="66"/>
      <c r="ES27" s="66"/>
      <c r="ET27" s="66"/>
      <c r="EU27" s="66"/>
      <c r="EX27" s="66" t="s">
        <v>322</v>
      </c>
      <c r="EZ27" s="308"/>
      <c r="FA27" s="309"/>
      <c r="FB27" s="309"/>
      <c r="FC27" s="309"/>
      <c r="FD27" s="309"/>
      <c r="FE27" s="309"/>
      <c r="FF27" s="309"/>
      <c r="FG27" s="309"/>
      <c r="FH27" s="309"/>
      <c r="FI27" s="309"/>
      <c r="FJ27" s="309"/>
      <c r="FK27" s="310"/>
    </row>
    <row r="28" spans="1:167" s="54" customFormat="1" ht="10.5" customHeight="1">
      <c r="A28" s="54" t="s">
        <v>321</v>
      </c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4"/>
      <c r="EL28" s="364"/>
      <c r="EN28" s="67"/>
      <c r="EO28" s="67"/>
      <c r="EP28" s="67"/>
      <c r="EQ28" s="67"/>
      <c r="ER28" s="68"/>
      <c r="ES28" s="68"/>
      <c r="ET28" s="68"/>
      <c r="EU28" s="68"/>
      <c r="EW28" s="67"/>
      <c r="EZ28" s="311"/>
      <c r="FA28" s="312"/>
      <c r="FB28" s="312"/>
      <c r="FC28" s="312"/>
      <c r="FD28" s="312"/>
      <c r="FE28" s="312"/>
      <c r="FF28" s="312"/>
      <c r="FG28" s="312"/>
      <c r="FH28" s="312"/>
      <c r="FI28" s="312"/>
      <c r="FJ28" s="312"/>
      <c r="FK28" s="313"/>
    </row>
    <row r="29" spans="1:167" s="54" customFormat="1" ht="10.5" customHeight="1">
      <c r="A29" s="54" t="s">
        <v>320</v>
      </c>
      <c r="AO29" s="363"/>
      <c r="AP29" s="363"/>
      <c r="AQ29" s="363"/>
      <c r="AR29" s="363"/>
      <c r="AS29" s="363"/>
      <c r="AT29" s="363"/>
      <c r="AU29" s="363"/>
      <c r="AV29" s="363"/>
      <c r="AW29" s="363"/>
      <c r="AX29" s="363"/>
      <c r="AY29" s="363"/>
      <c r="AZ29" s="363"/>
      <c r="BA29" s="363"/>
      <c r="BB29" s="363"/>
      <c r="BC29" s="363"/>
      <c r="BD29" s="363"/>
      <c r="BE29" s="363"/>
      <c r="BF29" s="363"/>
      <c r="BG29" s="363"/>
      <c r="BH29" s="363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363"/>
      <c r="BU29" s="363"/>
      <c r="BV29" s="363"/>
      <c r="BW29" s="363"/>
      <c r="BX29" s="363"/>
      <c r="BY29" s="363"/>
      <c r="BZ29" s="363"/>
      <c r="CA29" s="363"/>
      <c r="CB29" s="363"/>
      <c r="CC29" s="363"/>
      <c r="CD29" s="363"/>
      <c r="CE29" s="363"/>
      <c r="CF29" s="363"/>
      <c r="CG29" s="363"/>
      <c r="CH29" s="363"/>
      <c r="CI29" s="363"/>
      <c r="CJ29" s="363"/>
      <c r="CK29" s="363"/>
      <c r="CL29" s="363"/>
      <c r="CM29" s="363"/>
      <c r="CN29" s="363"/>
      <c r="CO29" s="363"/>
      <c r="CP29" s="363"/>
      <c r="CQ29" s="363"/>
      <c r="CR29" s="363"/>
      <c r="CS29" s="363"/>
      <c r="CT29" s="363"/>
      <c r="CU29" s="363"/>
      <c r="CV29" s="363"/>
      <c r="CW29" s="363"/>
      <c r="CX29" s="363"/>
      <c r="CY29" s="363"/>
      <c r="CZ29" s="363"/>
      <c r="DA29" s="363"/>
      <c r="DB29" s="363"/>
      <c r="DC29" s="363"/>
      <c r="DD29" s="363"/>
      <c r="DE29" s="363"/>
      <c r="DF29" s="363"/>
      <c r="DG29" s="363"/>
      <c r="DH29" s="363"/>
      <c r="DI29" s="363"/>
      <c r="DJ29" s="363"/>
      <c r="DK29" s="363"/>
      <c r="DL29" s="363"/>
      <c r="DM29" s="363"/>
      <c r="DN29" s="363"/>
      <c r="DO29" s="363"/>
      <c r="DP29" s="363"/>
      <c r="DQ29" s="363"/>
      <c r="DR29" s="363"/>
      <c r="DS29" s="363"/>
      <c r="DT29" s="363"/>
      <c r="DU29" s="363"/>
      <c r="DV29" s="363"/>
      <c r="DW29" s="363"/>
      <c r="DX29" s="363"/>
      <c r="DY29" s="363"/>
      <c r="DZ29" s="363"/>
      <c r="EA29" s="363"/>
      <c r="EB29" s="363"/>
      <c r="EC29" s="363"/>
      <c r="ED29" s="363"/>
      <c r="EE29" s="363"/>
      <c r="EF29" s="363"/>
      <c r="EG29" s="363"/>
      <c r="EH29" s="363"/>
      <c r="EI29" s="363"/>
      <c r="EJ29" s="363"/>
      <c r="EK29" s="363"/>
      <c r="EL29" s="363"/>
      <c r="EN29" s="67"/>
      <c r="EO29" s="67"/>
      <c r="EP29" s="67"/>
      <c r="EQ29" s="67"/>
      <c r="ER29" s="68"/>
      <c r="ES29" s="68"/>
      <c r="ET29" s="68"/>
      <c r="EU29" s="68"/>
      <c r="EW29" s="67"/>
      <c r="EX29" s="66" t="s">
        <v>319</v>
      </c>
      <c r="EZ29" s="314"/>
      <c r="FA29" s="297"/>
      <c r="FB29" s="297"/>
      <c r="FC29" s="297"/>
      <c r="FD29" s="297"/>
      <c r="FE29" s="297"/>
      <c r="FF29" s="297"/>
      <c r="FG29" s="297"/>
      <c r="FH29" s="297"/>
      <c r="FI29" s="297"/>
      <c r="FJ29" s="297"/>
      <c r="FK29" s="315"/>
    </row>
    <row r="30" spans="1:167" s="54" customFormat="1" ht="10.5" customHeight="1">
      <c r="A30" s="54" t="s">
        <v>318</v>
      </c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67"/>
      <c r="EK30" s="67"/>
      <c r="EL30" s="67"/>
      <c r="EM30" s="67"/>
      <c r="EN30" s="67"/>
      <c r="EO30" s="67"/>
      <c r="EP30" s="67"/>
      <c r="EQ30" s="67"/>
      <c r="ER30" s="68"/>
      <c r="ES30" s="68"/>
      <c r="ET30" s="68"/>
      <c r="EU30" s="68"/>
      <c r="EW30" s="67"/>
      <c r="EX30" s="66" t="s">
        <v>317</v>
      </c>
      <c r="EZ30" s="308"/>
      <c r="FA30" s="309"/>
      <c r="FB30" s="309"/>
      <c r="FC30" s="309"/>
      <c r="FD30" s="309"/>
      <c r="FE30" s="309"/>
      <c r="FF30" s="309"/>
      <c r="FG30" s="309"/>
      <c r="FH30" s="309"/>
      <c r="FI30" s="309"/>
      <c r="FJ30" s="309"/>
      <c r="FK30" s="310"/>
    </row>
    <row r="31" spans="1:167" s="54" customFormat="1" ht="10.5" customHeight="1" thickBot="1"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67"/>
      <c r="EK31" s="67"/>
      <c r="EL31" s="67"/>
      <c r="EM31" s="67"/>
      <c r="EN31" s="67"/>
      <c r="EO31" s="67"/>
      <c r="EP31" s="67"/>
      <c r="EQ31" s="67"/>
      <c r="ER31" s="68"/>
      <c r="ES31" s="68"/>
      <c r="ET31" s="68"/>
      <c r="EU31" s="68"/>
      <c r="EW31" s="67"/>
      <c r="EX31" s="66" t="s">
        <v>316</v>
      </c>
      <c r="EZ31" s="316"/>
      <c r="FA31" s="317"/>
      <c r="FB31" s="317"/>
      <c r="FC31" s="317"/>
      <c r="FD31" s="317"/>
      <c r="FE31" s="317"/>
      <c r="FF31" s="317"/>
      <c r="FG31" s="317"/>
      <c r="FH31" s="317"/>
      <c r="FI31" s="317"/>
      <c r="FJ31" s="317"/>
      <c r="FK31" s="318"/>
    </row>
    <row r="32" spans="1:167" s="55" customFormat="1" ht="10.5" customHeight="1" thickBot="1">
      <c r="L32" s="352" t="s">
        <v>315</v>
      </c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0"/>
      <c r="EK32" s="80"/>
      <c r="EL32" s="80"/>
      <c r="EM32" s="80"/>
      <c r="EN32" s="80"/>
      <c r="EO32" s="80"/>
      <c r="EP32" s="80"/>
      <c r="EQ32" s="80"/>
      <c r="ER32" s="81"/>
      <c r="ES32" s="81"/>
      <c r="ET32" s="81"/>
      <c r="EU32" s="81"/>
      <c r="EW32" s="80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</row>
    <row r="33" spans="1:167" s="54" customFormat="1" thickBot="1">
      <c r="AX33" s="78"/>
      <c r="AY33" s="78"/>
      <c r="AZ33" s="78"/>
      <c r="BA33" s="78"/>
      <c r="BB33" s="78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CB33" s="76"/>
      <c r="CC33" s="76"/>
      <c r="CD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I33" s="76"/>
      <c r="EL33" s="68" t="s">
        <v>49</v>
      </c>
      <c r="EN33" s="325"/>
      <c r="EO33" s="326"/>
      <c r="EP33" s="326"/>
      <c r="EQ33" s="326"/>
      <c r="ER33" s="326"/>
      <c r="ES33" s="326"/>
      <c r="ET33" s="326"/>
      <c r="EU33" s="326"/>
      <c r="EV33" s="326"/>
      <c r="EW33" s="326"/>
      <c r="EX33" s="326"/>
      <c r="EY33" s="326"/>
      <c r="EZ33" s="326"/>
      <c r="FA33" s="326"/>
      <c r="FB33" s="326"/>
      <c r="FC33" s="326"/>
      <c r="FD33" s="326"/>
      <c r="FE33" s="326"/>
      <c r="FF33" s="326"/>
      <c r="FG33" s="326"/>
      <c r="FH33" s="326"/>
      <c r="FI33" s="326"/>
      <c r="FJ33" s="326"/>
      <c r="FK33" s="327"/>
    </row>
    <row r="34" spans="1:167" s="54" customFormat="1" ht="5.0999999999999996" customHeight="1">
      <c r="A34" s="77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67"/>
      <c r="EK34" s="67"/>
      <c r="EL34" s="67"/>
      <c r="EM34" s="67"/>
      <c r="EN34" s="67"/>
      <c r="EO34" s="67"/>
      <c r="EP34" s="67"/>
      <c r="EQ34" s="67"/>
      <c r="ER34" s="68"/>
      <c r="ES34" s="68"/>
      <c r="ET34" s="68"/>
      <c r="EU34" s="68"/>
      <c r="EW34" s="67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</row>
    <row r="35" spans="1:167" s="54" customFormat="1" ht="10.5" customHeight="1">
      <c r="A35" s="358" t="s">
        <v>314</v>
      </c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60" t="s">
        <v>313</v>
      </c>
      <c r="AF35" s="359"/>
      <c r="AG35" s="359"/>
      <c r="AH35" s="359"/>
      <c r="AI35" s="359"/>
      <c r="AJ35" s="359"/>
      <c r="AK35" s="359"/>
      <c r="AL35" s="359"/>
      <c r="AM35" s="359"/>
      <c r="AN35" s="359"/>
      <c r="AO35" s="361" t="s">
        <v>312</v>
      </c>
      <c r="AP35" s="362"/>
      <c r="AQ35" s="362"/>
      <c r="AR35" s="362"/>
      <c r="AS35" s="362"/>
      <c r="AT35" s="362"/>
      <c r="AU35" s="362"/>
      <c r="AV35" s="362"/>
      <c r="AW35" s="362"/>
      <c r="AX35" s="362"/>
      <c r="AY35" s="360" t="s">
        <v>311</v>
      </c>
      <c r="AZ35" s="359"/>
      <c r="BA35" s="359"/>
      <c r="BB35" s="359"/>
      <c r="BC35" s="359"/>
      <c r="BD35" s="359"/>
      <c r="BE35" s="359"/>
      <c r="BF35" s="359"/>
      <c r="BG35" s="359"/>
      <c r="BH35" s="359"/>
      <c r="BI35" s="379" t="s">
        <v>310</v>
      </c>
      <c r="BJ35" s="380"/>
      <c r="BK35" s="380"/>
      <c r="BL35" s="380"/>
      <c r="BM35" s="380"/>
      <c r="BN35" s="380"/>
      <c r="BO35" s="380"/>
      <c r="BP35" s="380"/>
      <c r="BQ35" s="380"/>
      <c r="BR35" s="380"/>
      <c r="BS35" s="380"/>
      <c r="BT35" s="380"/>
      <c r="BU35" s="380"/>
      <c r="BV35" s="380"/>
      <c r="BW35" s="380"/>
      <c r="BX35" s="380"/>
      <c r="BY35" s="380"/>
      <c r="BZ35" s="380"/>
      <c r="CA35" s="380"/>
      <c r="CB35" s="380"/>
      <c r="CC35" s="380"/>
      <c r="CD35" s="380"/>
      <c r="CE35" s="380"/>
      <c r="CF35" s="380"/>
      <c r="CG35" s="380"/>
      <c r="CH35" s="380"/>
      <c r="CI35" s="380"/>
      <c r="CJ35" s="380"/>
      <c r="CK35" s="380"/>
      <c r="CL35" s="380"/>
      <c r="CM35" s="381"/>
      <c r="CN35" s="385" t="s">
        <v>309</v>
      </c>
      <c r="CO35" s="386"/>
      <c r="CP35" s="386"/>
      <c r="CQ35" s="386"/>
      <c r="CR35" s="386"/>
      <c r="CS35" s="386"/>
      <c r="CT35" s="386"/>
      <c r="CU35" s="386"/>
      <c r="CV35" s="386"/>
      <c r="CW35" s="386"/>
      <c r="CX35" s="386"/>
      <c r="CY35" s="386"/>
      <c r="CZ35" s="386"/>
      <c r="DA35" s="386"/>
      <c r="DB35" s="386"/>
      <c r="DC35" s="386"/>
      <c r="DD35" s="386"/>
      <c r="DE35" s="386"/>
      <c r="DF35" s="386"/>
      <c r="DG35" s="386"/>
      <c r="DH35" s="386"/>
      <c r="DI35" s="386"/>
      <c r="DJ35" s="386"/>
      <c r="DK35" s="386"/>
      <c r="DL35" s="386"/>
      <c r="DM35" s="386"/>
      <c r="DN35" s="386"/>
      <c r="DO35" s="387"/>
      <c r="DP35" s="373" t="s">
        <v>308</v>
      </c>
      <c r="DQ35" s="374"/>
      <c r="DR35" s="374"/>
      <c r="DS35" s="374"/>
      <c r="DT35" s="374"/>
      <c r="DU35" s="374"/>
      <c r="DV35" s="374"/>
      <c r="DW35" s="374"/>
      <c r="DX35" s="374"/>
      <c r="DY35" s="374"/>
      <c r="DZ35" s="374"/>
      <c r="EA35" s="374"/>
      <c r="EB35" s="374"/>
      <c r="EC35" s="374"/>
      <c r="ED35" s="374"/>
      <c r="EE35" s="374"/>
      <c r="EF35" s="374"/>
      <c r="EG35" s="374"/>
      <c r="EH35" s="374"/>
      <c r="EI35" s="374"/>
      <c r="EJ35" s="374"/>
      <c r="EK35" s="374"/>
      <c r="EL35" s="374"/>
      <c r="EM35" s="374"/>
      <c r="EN35" s="374"/>
      <c r="EO35" s="374"/>
      <c r="EP35" s="374"/>
      <c r="EQ35" s="374"/>
      <c r="ER35" s="374"/>
      <c r="ES35" s="374"/>
      <c r="ET35" s="374"/>
      <c r="EU35" s="374"/>
      <c r="EV35" s="374"/>
      <c r="EW35" s="374"/>
      <c r="EX35" s="374"/>
      <c r="EY35" s="374"/>
      <c r="EZ35" s="374"/>
      <c r="FA35" s="374"/>
      <c r="FB35" s="374"/>
      <c r="FC35" s="374"/>
      <c r="FD35" s="374"/>
      <c r="FE35" s="374"/>
      <c r="FF35" s="374"/>
      <c r="FG35" s="374"/>
      <c r="FH35" s="374"/>
      <c r="FI35" s="374"/>
      <c r="FJ35" s="374"/>
      <c r="FK35" s="374"/>
    </row>
    <row r="36" spans="1:167" s="54" customFormat="1" ht="10.5" customHeight="1">
      <c r="A36" s="358"/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60"/>
      <c r="AF36" s="359"/>
      <c r="AG36" s="359"/>
      <c r="AH36" s="359"/>
      <c r="AI36" s="359"/>
      <c r="AJ36" s="359"/>
      <c r="AK36" s="359"/>
      <c r="AL36" s="359"/>
      <c r="AM36" s="359"/>
      <c r="AN36" s="359"/>
      <c r="AO36" s="361"/>
      <c r="AP36" s="362"/>
      <c r="AQ36" s="362"/>
      <c r="AR36" s="362"/>
      <c r="AS36" s="362"/>
      <c r="AT36" s="362"/>
      <c r="AU36" s="362"/>
      <c r="AV36" s="362"/>
      <c r="AW36" s="362"/>
      <c r="AX36" s="362"/>
      <c r="AY36" s="360"/>
      <c r="AZ36" s="359"/>
      <c r="BA36" s="359"/>
      <c r="BB36" s="359"/>
      <c r="BC36" s="359"/>
      <c r="BD36" s="359"/>
      <c r="BE36" s="359"/>
      <c r="BF36" s="359"/>
      <c r="BG36" s="359"/>
      <c r="BH36" s="359"/>
      <c r="BI36" s="382" t="s">
        <v>307</v>
      </c>
      <c r="BJ36" s="383"/>
      <c r="BK36" s="383"/>
      <c r="BL36" s="383"/>
      <c r="BM36" s="383"/>
      <c r="BN36" s="383"/>
      <c r="BO36" s="383"/>
      <c r="BP36" s="383"/>
      <c r="BQ36" s="383"/>
      <c r="BR36" s="383"/>
      <c r="BS36" s="383"/>
      <c r="BT36" s="383"/>
      <c r="BU36" s="383"/>
      <c r="BV36" s="383"/>
      <c r="BW36" s="383"/>
      <c r="BX36" s="383"/>
      <c r="BY36" s="383"/>
      <c r="BZ36" s="383"/>
      <c r="CA36" s="383"/>
      <c r="CB36" s="383"/>
      <c r="CC36" s="383"/>
      <c r="CD36" s="383"/>
      <c r="CE36" s="383"/>
      <c r="CF36" s="383"/>
      <c r="CG36" s="383"/>
      <c r="CH36" s="383"/>
      <c r="CI36" s="383"/>
      <c r="CJ36" s="383"/>
      <c r="CK36" s="383"/>
      <c r="CL36" s="383"/>
      <c r="CM36" s="384"/>
      <c r="CN36" s="388"/>
      <c r="CO36" s="389"/>
      <c r="CP36" s="389"/>
      <c r="CQ36" s="389"/>
      <c r="CR36" s="389"/>
      <c r="CS36" s="389"/>
      <c r="CT36" s="389"/>
      <c r="CU36" s="389"/>
      <c r="CV36" s="389"/>
      <c r="CW36" s="389"/>
      <c r="CX36" s="389"/>
      <c r="CY36" s="389"/>
      <c r="CZ36" s="389"/>
      <c r="DA36" s="389"/>
      <c r="DB36" s="389"/>
      <c r="DC36" s="389"/>
      <c r="DD36" s="389"/>
      <c r="DE36" s="389"/>
      <c r="DF36" s="389"/>
      <c r="DG36" s="389"/>
      <c r="DH36" s="389"/>
      <c r="DI36" s="389"/>
      <c r="DJ36" s="389"/>
      <c r="DK36" s="389"/>
      <c r="DL36" s="389"/>
      <c r="DM36" s="389"/>
      <c r="DN36" s="389"/>
      <c r="DO36" s="390"/>
      <c r="DP36" s="375"/>
      <c r="DQ36" s="376"/>
      <c r="DR36" s="376"/>
      <c r="DS36" s="376"/>
      <c r="DT36" s="376"/>
      <c r="DU36" s="376"/>
      <c r="DV36" s="376"/>
      <c r="DW36" s="376"/>
      <c r="DX36" s="376"/>
      <c r="DY36" s="376"/>
      <c r="DZ36" s="376"/>
      <c r="EA36" s="376"/>
      <c r="EB36" s="376"/>
      <c r="EC36" s="376"/>
      <c r="ED36" s="376"/>
      <c r="EE36" s="376"/>
      <c r="EF36" s="376"/>
      <c r="EG36" s="376"/>
      <c r="EH36" s="376"/>
      <c r="EI36" s="376"/>
      <c r="EJ36" s="376"/>
      <c r="EK36" s="376"/>
      <c r="EL36" s="376"/>
      <c r="EM36" s="376"/>
      <c r="EN36" s="376"/>
      <c r="EO36" s="376"/>
      <c r="EP36" s="376"/>
      <c r="EQ36" s="376"/>
      <c r="ER36" s="376"/>
      <c r="ES36" s="376"/>
      <c r="ET36" s="376"/>
      <c r="EU36" s="376"/>
      <c r="EV36" s="376"/>
      <c r="EW36" s="376"/>
      <c r="EX36" s="376"/>
      <c r="EY36" s="376"/>
      <c r="EZ36" s="376"/>
      <c r="FA36" s="376"/>
      <c r="FB36" s="376"/>
      <c r="FC36" s="376"/>
      <c r="FD36" s="376"/>
      <c r="FE36" s="376"/>
      <c r="FF36" s="376"/>
      <c r="FG36" s="376"/>
      <c r="FH36" s="376"/>
      <c r="FI36" s="376"/>
      <c r="FJ36" s="376"/>
      <c r="FK36" s="376"/>
    </row>
    <row r="37" spans="1:167" s="69" customFormat="1" ht="10.5" customHeight="1">
      <c r="A37" s="358"/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62"/>
      <c r="AP37" s="362"/>
      <c r="AQ37" s="362"/>
      <c r="AR37" s="362"/>
      <c r="AS37" s="362"/>
      <c r="AT37" s="362"/>
      <c r="AU37" s="362"/>
      <c r="AV37" s="362"/>
      <c r="AW37" s="362"/>
      <c r="AX37" s="362"/>
      <c r="AY37" s="359"/>
      <c r="AZ37" s="359"/>
      <c r="BA37" s="359"/>
      <c r="BB37" s="359"/>
      <c r="BC37" s="359"/>
      <c r="BD37" s="359"/>
      <c r="BE37" s="359"/>
      <c r="BF37" s="359"/>
      <c r="BG37" s="359"/>
      <c r="BH37" s="359"/>
      <c r="BI37" s="7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66" t="s">
        <v>306</v>
      </c>
      <c r="CB37" s="294"/>
      <c r="CC37" s="294"/>
      <c r="CD37" s="294"/>
      <c r="CE37" s="54" t="s">
        <v>286</v>
      </c>
      <c r="CF37" s="54"/>
      <c r="CG37" s="54"/>
      <c r="CH37" s="54"/>
      <c r="CI37" s="54"/>
      <c r="CJ37" s="54"/>
      <c r="CK37" s="54"/>
      <c r="CL37" s="54"/>
      <c r="CM37" s="73"/>
      <c r="CN37" s="388"/>
      <c r="CO37" s="389"/>
      <c r="CP37" s="389"/>
      <c r="CQ37" s="389"/>
      <c r="CR37" s="389"/>
      <c r="CS37" s="389"/>
      <c r="CT37" s="389"/>
      <c r="CU37" s="389"/>
      <c r="CV37" s="389"/>
      <c r="CW37" s="389"/>
      <c r="CX37" s="389"/>
      <c r="CY37" s="389"/>
      <c r="CZ37" s="389"/>
      <c r="DA37" s="389"/>
      <c r="DB37" s="389"/>
      <c r="DC37" s="389"/>
      <c r="DD37" s="389"/>
      <c r="DE37" s="389"/>
      <c r="DF37" s="389"/>
      <c r="DG37" s="389"/>
      <c r="DH37" s="389"/>
      <c r="DI37" s="389"/>
      <c r="DJ37" s="389"/>
      <c r="DK37" s="389"/>
      <c r="DL37" s="389"/>
      <c r="DM37" s="389"/>
      <c r="DN37" s="389"/>
      <c r="DO37" s="390"/>
      <c r="DP37" s="375"/>
      <c r="DQ37" s="376"/>
      <c r="DR37" s="376"/>
      <c r="DS37" s="376"/>
      <c r="DT37" s="376"/>
      <c r="DU37" s="376"/>
      <c r="DV37" s="376"/>
      <c r="DW37" s="376"/>
      <c r="DX37" s="376"/>
      <c r="DY37" s="376"/>
      <c r="DZ37" s="376"/>
      <c r="EA37" s="376"/>
      <c r="EB37" s="376"/>
      <c r="EC37" s="376"/>
      <c r="ED37" s="376"/>
      <c r="EE37" s="376"/>
      <c r="EF37" s="376"/>
      <c r="EG37" s="376"/>
      <c r="EH37" s="376"/>
      <c r="EI37" s="376"/>
      <c r="EJ37" s="376"/>
      <c r="EK37" s="376"/>
      <c r="EL37" s="376"/>
      <c r="EM37" s="376"/>
      <c r="EN37" s="376"/>
      <c r="EO37" s="376"/>
      <c r="EP37" s="376"/>
      <c r="EQ37" s="376"/>
      <c r="ER37" s="376"/>
      <c r="ES37" s="376"/>
      <c r="ET37" s="376"/>
      <c r="EU37" s="376"/>
      <c r="EV37" s="376"/>
      <c r="EW37" s="376"/>
      <c r="EX37" s="376"/>
      <c r="EY37" s="376"/>
      <c r="EZ37" s="376"/>
      <c r="FA37" s="376"/>
      <c r="FB37" s="376"/>
      <c r="FC37" s="376"/>
      <c r="FD37" s="376"/>
      <c r="FE37" s="376"/>
      <c r="FF37" s="376"/>
      <c r="FG37" s="376"/>
      <c r="FH37" s="376"/>
      <c r="FI37" s="376"/>
      <c r="FJ37" s="376"/>
      <c r="FK37" s="376"/>
    </row>
    <row r="38" spans="1:167" s="69" customFormat="1" ht="3" customHeight="1">
      <c r="A38" s="358"/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59"/>
      <c r="AN38" s="359"/>
      <c r="AO38" s="362"/>
      <c r="AP38" s="362"/>
      <c r="AQ38" s="362"/>
      <c r="AR38" s="362"/>
      <c r="AS38" s="362"/>
      <c r="AT38" s="362"/>
      <c r="AU38" s="362"/>
      <c r="AV38" s="362"/>
      <c r="AW38" s="362"/>
      <c r="AX38" s="362"/>
      <c r="AY38" s="359"/>
      <c r="AZ38" s="359"/>
      <c r="BA38" s="359"/>
      <c r="BB38" s="359"/>
      <c r="BC38" s="359"/>
      <c r="BD38" s="359"/>
      <c r="BE38" s="359"/>
      <c r="BF38" s="359"/>
      <c r="BG38" s="359"/>
      <c r="BH38" s="359"/>
      <c r="BI38" s="72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0"/>
      <c r="CN38" s="391"/>
      <c r="CO38" s="392"/>
      <c r="CP38" s="392"/>
      <c r="CQ38" s="392"/>
      <c r="CR38" s="392"/>
      <c r="CS38" s="392"/>
      <c r="CT38" s="392"/>
      <c r="CU38" s="392"/>
      <c r="CV38" s="392"/>
      <c r="CW38" s="392"/>
      <c r="CX38" s="392"/>
      <c r="CY38" s="392"/>
      <c r="CZ38" s="392"/>
      <c r="DA38" s="392"/>
      <c r="DB38" s="392"/>
      <c r="DC38" s="392"/>
      <c r="DD38" s="392"/>
      <c r="DE38" s="392"/>
      <c r="DF38" s="392"/>
      <c r="DG38" s="392"/>
      <c r="DH38" s="392"/>
      <c r="DI38" s="392"/>
      <c r="DJ38" s="392"/>
      <c r="DK38" s="392"/>
      <c r="DL38" s="392"/>
      <c r="DM38" s="392"/>
      <c r="DN38" s="392"/>
      <c r="DO38" s="393"/>
      <c r="DP38" s="377"/>
      <c r="DQ38" s="378"/>
      <c r="DR38" s="378"/>
      <c r="DS38" s="378"/>
      <c r="DT38" s="378"/>
      <c r="DU38" s="378"/>
      <c r="DV38" s="378"/>
      <c r="DW38" s="378"/>
      <c r="DX38" s="378"/>
      <c r="DY38" s="378"/>
      <c r="DZ38" s="378"/>
      <c r="EA38" s="378"/>
      <c r="EB38" s="378"/>
      <c r="EC38" s="378"/>
      <c r="ED38" s="378"/>
      <c r="EE38" s="378"/>
      <c r="EF38" s="378"/>
      <c r="EG38" s="378"/>
      <c r="EH38" s="378"/>
      <c r="EI38" s="378"/>
      <c r="EJ38" s="378"/>
      <c r="EK38" s="378"/>
      <c r="EL38" s="378"/>
      <c r="EM38" s="378"/>
      <c r="EN38" s="378"/>
      <c r="EO38" s="378"/>
      <c r="EP38" s="378"/>
      <c r="EQ38" s="378"/>
      <c r="ER38" s="378"/>
      <c r="ES38" s="378"/>
      <c r="ET38" s="378"/>
      <c r="EU38" s="378"/>
      <c r="EV38" s="378"/>
      <c r="EW38" s="378"/>
      <c r="EX38" s="378"/>
      <c r="EY38" s="378"/>
      <c r="EZ38" s="378"/>
      <c r="FA38" s="378"/>
      <c r="FB38" s="378"/>
      <c r="FC38" s="378"/>
      <c r="FD38" s="378"/>
      <c r="FE38" s="378"/>
      <c r="FF38" s="378"/>
      <c r="FG38" s="378"/>
      <c r="FH38" s="378"/>
      <c r="FI38" s="378"/>
      <c r="FJ38" s="378"/>
      <c r="FK38" s="378"/>
    </row>
    <row r="39" spans="1:167" s="69" customFormat="1" ht="14.25" customHeight="1">
      <c r="A39" s="358"/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59"/>
      <c r="AZ39" s="359"/>
      <c r="BA39" s="359"/>
      <c r="BB39" s="359"/>
      <c r="BC39" s="359"/>
      <c r="BD39" s="359"/>
      <c r="BE39" s="359"/>
      <c r="BF39" s="359"/>
      <c r="BG39" s="359"/>
      <c r="BH39" s="359"/>
      <c r="BI39" s="342" t="s">
        <v>305</v>
      </c>
      <c r="BJ39" s="342"/>
      <c r="BK39" s="342"/>
      <c r="BL39" s="342"/>
      <c r="BM39" s="342"/>
      <c r="BN39" s="342"/>
      <c r="BO39" s="342"/>
      <c r="BP39" s="342"/>
      <c r="BQ39" s="342"/>
      <c r="BR39" s="342"/>
      <c r="BS39" s="342" t="s">
        <v>304</v>
      </c>
      <c r="BT39" s="342"/>
      <c r="BU39" s="342"/>
      <c r="BV39" s="342"/>
      <c r="BW39" s="342"/>
      <c r="BX39" s="342"/>
      <c r="BY39" s="342"/>
      <c r="BZ39" s="342"/>
      <c r="CA39" s="342"/>
      <c r="CB39" s="342"/>
      <c r="CC39" s="342"/>
      <c r="CD39" s="342"/>
      <c r="CE39" s="342"/>
      <c r="CF39" s="342"/>
      <c r="CG39" s="342"/>
      <c r="CH39" s="342"/>
      <c r="CI39" s="342"/>
      <c r="CJ39" s="342"/>
      <c r="CK39" s="342"/>
      <c r="CL39" s="342"/>
      <c r="CM39" s="342"/>
      <c r="CN39" s="365" t="s">
        <v>305</v>
      </c>
      <c r="CO39" s="366"/>
      <c r="CP39" s="366"/>
      <c r="CQ39" s="366"/>
      <c r="CR39" s="366"/>
      <c r="CS39" s="366"/>
      <c r="CT39" s="366"/>
      <c r="CU39" s="366"/>
      <c r="CV39" s="366"/>
      <c r="CW39" s="366"/>
      <c r="CX39" s="366"/>
      <c r="CY39" s="366"/>
      <c r="CZ39" s="366"/>
      <c r="DA39" s="345"/>
      <c r="DB39" s="365" t="s">
        <v>304</v>
      </c>
      <c r="DC39" s="366"/>
      <c r="DD39" s="366"/>
      <c r="DE39" s="366"/>
      <c r="DF39" s="366"/>
      <c r="DG39" s="366"/>
      <c r="DH39" s="366"/>
      <c r="DI39" s="366"/>
      <c r="DJ39" s="366"/>
      <c r="DK39" s="366"/>
      <c r="DL39" s="366"/>
      <c r="DM39" s="366"/>
      <c r="DN39" s="366"/>
      <c r="DO39" s="345"/>
      <c r="DP39" s="342" t="s">
        <v>303</v>
      </c>
      <c r="DQ39" s="342"/>
      <c r="DR39" s="342"/>
      <c r="DS39" s="342"/>
      <c r="DT39" s="342"/>
      <c r="DU39" s="342"/>
      <c r="DV39" s="342"/>
      <c r="DW39" s="342"/>
      <c r="DX39" s="342"/>
      <c r="DY39" s="342"/>
      <c r="DZ39" s="342"/>
      <c r="EA39" s="342"/>
      <c r="EB39" s="342"/>
      <c r="EC39" s="342"/>
      <c r="ED39" s="342"/>
      <c r="EE39" s="342"/>
      <c r="EF39" s="342"/>
      <c r="EG39" s="342"/>
      <c r="EH39" s="342"/>
      <c r="EI39" s="342"/>
      <c r="EJ39" s="342"/>
      <c r="EK39" s="342"/>
      <c r="EL39" s="342"/>
      <c r="EM39" s="342"/>
      <c r="EN39" s="342" t="s">
        <v>302</v>
      </c>
      <c r="EO39" s="342"/>
      <c r="EP39" s="342"/>
      <c r="EQ39" s="342"/>
      <c r="ER39" s="342"/>
      <c r="ES39" s="342"/>
      <c r="ET39" s="342"/>
      <c r="EU39" s="342"/>
      <c r="EV39" s="342"/>
      <c r="EW39" s="342"/>
      <c r="EX39" s="342"/>
      <c r="EY39" s="342"/>
      <c r="EZ39" s="342"/>
      <c r="FA39" s="342"/>
      <c r="FB39" s="342"/>
      <c r="FC39" s="342"/>
      <c r="FD39" s="342"/>
      <c r="FE39" s="342"/>
      <c r="FF39" s="342"/>
      <c r="FG39" s="342"/>
      <c r="FH39" s="342"/>
      <c r="FI39" s="342"/>
      <c r="FJ39" s="342"/>
      <c r="FK39" s="365"/>
    </row>
    <row r="40" spans="1:167" s="54" customFormat="1" ht="11.1" customHeight="1" thickBot="1">
      <c r="A40" s="345">
        <v>1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34">
        <v>2</v>
      </c>
      <c r="AF40" s="334"/>
      <c r="AG40" s="334"/>
      <c r="AH40" s="334"/>
      <c r="AI40" s="334"/>
      <c r="AJ40" s="334"/>
      <c r="AK40" s="334"/>
      <c r="AL40" s="334"/>
      <c r="AM40" s="334"/>
      <c r="AN40" s="334"/>
      <c r="AO40" s="334">
        <v>3</v>
      </c>
      <c r="AP40" s="334"/>
      <c r="AQ40" s="334"/>
      <c r="AR40" s="334"/>
      <c r="AS40" s="334"/>
      <c r="AT40" s="334"/>
      <c r="AU40" s="334"/>
      <c r="AV40" s="334"/>
      <c r="AW40" s="334"/>
      <c r="AX40" s="334"/>
      <c r="AY40" s="334">
        <v>4</v>
      </c>
      <c r="AZ40" s="334"/>
      <c r="BA40" s="334"/>
      <c r="BB40" s="334"/>
      <c r="BC40" s="334"/>
      <c r="BD40" s="334"/>
      <c r="BE40" s="334"/>
      <c r="BF40" s="334"/>
      <c r="BG40" s="334"/>
      <c r="BH40" s="334"/>
      <c r="BI40" s="372">
        <v>5</v>
      </c>
      <c r="BJ40" s="372"/>
      <c r="BK40" s="372"/>
      <c r="BL40" s="372"/>
      <c r="BM40" s="372"/>
      <c r="BN40" s="372"/>
      <c r="BO40" s="372"/>
      <c r="BP40" s="372"/>
      <c r="BQ40" s="372"/>
      <c r="BR40" s="372"/>
      <c r="BS40" s="334">
        <v>6</v>
      </c>
      <c r="BT40" s="334"/>
      <c r="BU40" s="334"/>
      <c r="BV40" s="334"/>
      <c r="BW40" s="334"/>
      <c r="BX40" s="334"/>
      <c r="BY40" s="334"/>
      <c r="BZ40" s="334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72">
        <v>7</v>
      </c>
      <c r="CO40" s="372"/>
      <c r="CP40" s="372"/>
      <c r="CQ40" s="372"/>
      <c r="CR40" s="372"/>
      <c r="CS40" s="372"/>
      <c r="CT40" s="372"/>
      <c r="CU40" s="372"/>
      <c r="CV40" s="372"/>
      <c r="CW40" s="372"/>
      <c r="CX40" s="372"/>
      <c r="CY40" s="372"/>
      <c r="CZ40" s="372"/>
      <c r="DA40" s="372"/>
      <c r="DB40" s="372">
        <v>8</v>
      </c>
      <c r="DC40" s="372"/>
      <c r="DD40" s="372"/>
      <c r="DE40" s="372"/>
      <c r="DF40" s="372"/>
      <c r="DG40" s="372"/>
      <c r="DH40" s="372"/>
      <c r="DI40" s="372"/>
      <c r="DJ40" s="372"/>
      <c r="DK40" s="372"/>
      <c r="DL40" s="372"/>
      <c r="DM40" s="372"/>
      <c r="DN40" s="372"/>
      <c r="DO40" s="372"/>
      <c r="DP40" s="372">
        <v>9</v>
      </c>
      <c r="DQ40" s="372"/>
      <c r="DR40" s="372"/>
      <c r="DS40" s="372"/>
      <c r="DT40" s="372"/>
      <c r="DU40" s="372"/>
      <c r="DV40" s="372"/>
      <c r="DW40" s="372"/>
      <c r="DX40" s="372"/>
      <c r="DY40" s="372"/>
      <c r="DZ40" s="372"/>
      <c r="EA40" s="372"/>
      <c r="EB40" s="372"/>
      <c r="EC40" s="372"/>
      <c r="ED40" s="372"/>
      <c r="EE40" s="372"/>
      <c r="EF40" s="372"/>
      <c r="EG40" s="372"/>
      <c r="EH40" s="372"/>
      <c r="EI40" s="372"/>
      <c r="EJ40" s="372"/>
      <c r="EK40" s="372"/>
      <c r="EL40" s="372"/>
      <c r="EM40" s="372"/>
      <c r="EN40" s="372">
        <v>10</v>
      </c>
      <c r="EO40" s="372"/>
      <c r="EP40" s="372"/>
      <c r="EQ40" s="372"/>
      <c r="ER40" s="372"/>
      <c r="ES40" s="372"/>
      <c r="ET40" s="372"/>
      <c r="EU40" s="372"/>
      <c r="EV40" s="372"/>
      <c r="EW40" s="372"/>
      <c r="EX40" s="372"/>
      <c r="EY40" s="372"/>
      <c r="EZ40" s="372"/>
      <c r="FA40" s="372"/>
      <c r="FB40" s="372"/>
      <c r="FC40" s="372"/>
      <c r="FD40" s="372"/>
      <c r="FE40" s="372"/>
      <c r="FF40" s="372"/>
      <c r="FG40" s="372"/>
      <c r="FH40" s="372"/>
      <c r="FI40" s="372"/>
      <c r="FJ40" s="372"/>
      <c r="FK40" s="396"/>
    </row>
    <row r="41" spans="1:167" s="54" customFormat="1" ht="11.25" customHeight="1">
      <c r="A41" s="346"/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8"/>
      <c r="AE41" s="349"/>
      <c r="AF41" s="350"/>
      <c r="AG41" s="350"/>
      <c r="AH41" s="350"/>
      <c r="AI41" s="350"/>
      <c r="AJ41" s="350"/>
      <c r="AK41" s="350"/>
      <c r="AL41" s="350"/>
      <c r="AM41" s="350"/>
      <c r="AN41" s="350"/>
      <c r="AO41" s="394"/>
      <c r="AP41" s="394"/>
      <c r="AQ41" s="394"/>
      <c r="AR41" s="394"/>
      <c r="AS41" s="394"/>
      <c r="AT41" s="394"/>
      <c r="AU41" s="394"/>
      <c r="AV41" s="394"/>
      <c r="AW41" s="394"/>
      <c r="AX41" s="394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350"/>
      <c r="BL41" s="350"/>
      <c r="BM41" s="350"/>
      <c r="BN41" s="350"/>
      <c r="BO41" s="350"/>
      <c r="BP41" s="350"/>
      <c r="BQ41" s="350"/>
      <c r="BR41" s="350"/>
      <c r="BS41" s="321"/>
      <c r="BT41" s="321"/>
      <c r="BU41" s="321"/>
      <c r="BV41" s="321"/>
      <c r="BW41" s="321"/>
      <c r="BX41" s="321"/>
      <c r="BY41" s="321"/>
      <c r="BZ41" s="321"/>
      <c r="CA41" s="321"/>
      <c r="CB41" s="321"/>
      <c r="CC41" s="321"/>
      <c r="CD41" s="321"/>
      <c r="CE41" s="321"/>
      <c r="CF41" s="321"/>
      <c r="CG41" s="321"/>
      <c r="CH41" s="321"/>
      <c r="CI41" s="321"/>
      <c r="CJ41" s="321"/>
      <c r="CK41" s="321"/>
      <c r="CL41" s="321"/>
      <c r="CM41" s="321"/>
      <c r="CN41" s="350"/>
      <c r="CO41" s="350"/>
      <c r="CP41" s="350"/>
      <c r="CQ41" s="350"/>
      <c r="CR41" s="350"/>
      <c r="CS41" s="350"/>
      <c r="CT41" s="350"/>
      <c r="CU41" s="350"/>
      <c r="CV41" s="350"/>
      <c r="CW41" s="350"/>
      <c r="CX41" s="350"/>
      <c r="CY41" s="350"/>
      <c r="CZ41" s="350"/>
      <c r="DA41" s="350"/>
      <c r="DB41" s="321"/>
      <c r="DC41" s="321"/>
      <c r="DD41" s="321"/>
      <c r="DE41" s="321"/>
      <c r="DF41" s="321"/>
      <c r="DG41" s="321"/>
      <c r="DH41" s="321"/>
      <c r="DI41" s="321"/>
      <c r="DJ41" s="321"/>
      <c r="DK41" s="321"/>
      <c r="DL41" s="321"/>
      <c r="DM41" s="321"/>
      <c r="DN41" s="321"/>
      <c r="DO41" s="321"/>
      <c r="DP41" s="321"/>
      <c r="DQ41" s="321"/>
      <c r="DR41" s="321"/>
      <c r="DS41" s="321"/>
      <c r="DT41" s="321"/>
      <c r="DU41" s="321"/>
      <c r="DV41" s="321"/>
      <c r="DW41" s="321"/>
      <c r="DX41" s="321"/>
      <c r="DY41" s="321"/>
      <c r="DZ41" s="321"/>
      <c r="EA41" s="321"/>
      <c r="EB41" s="321"/>
      <c r="EC41" s="321"/>
      <c r="ED41" s="321"/>
      <c r="EE41" s="321"/>
      <c r="EF41" s="321"/>
      <c r="EG41" s="321"/>
      <c r="EH41" s="321"/>
      <c r="EI41" s="321"/>
      <c r="EJ41" s="321"/>
      <c r="EK41" s="321"/>
      <c r="EL41" s="321"/>
      <c r="EM41" s="321"/>
      <c r="EN41" s="321"/>
      <c r="EO41" s="321"/>
      <c r="EP41" s="321"/>
      <c r="EQ41" s="321"/>
      <c r="ER41" s="321"/>
      <c r="ES41" s="321"/>
      <c r="ET41" s="321"/>
      <c r="EU41" s="321"/>
      <c r="EV41" s="321"/>
      <c r="EW41" s="321"/>
      <c r="EX41" s="321"/>
      <c r="EY41" s="321"/>
      <c r="EZ41" s="321"/>
      <c r="FA41" s="321"/>
      <c r="FB41" s="321"/>
      <c r="FC41" s="321"/>
      <c r="FD41" s="321"/>
      <c r="FE41" s="321"/>
      <c r="FF41" s="321"/>
      <c r="FG41" s="321"/>
      <c r="FH41" s="321"/>
      <c r="FI41" s="321"/>
      <c r="FJ41" s="321"/>
      <c r="FK41" s="322"/>
    </row>
    <row r="42" spans="1:167" s="54" customFormat="1" ht="11.25" customHeight="1" thickBot="1">
      <c r="A42" s="343"/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4"/>
      <c r="AE42" s="330"/>
      <c r="AF42" s="329"/>
      <c r="AG42" s="329"/>
      <c r="AH42" s="329"/>
      <c r="AI42" s="329"/>
      <c r="AJ42" s="329"/>
      <c r="AK42" s="329"/>
      <c r="AL42" s="329"/>
      <c r="AM42" s="329"/>
      <c r="AN42" s="329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  <c r="BJ42" s="329"/>
      <c r="BK42" s="329"/>
      <c r="BL42" s="329"/>
      <c r="BM42" s="329"/>
      <c r="BN42" s="329"/>
      <c r="BO42" s="329"/>
      <c r="BP42" s="329"/>
      <c r="BQ42" s="329"/>
      <c r="BR42" s="329"/>
      <c r="BS42" s="319"/>
      <c r="BT42" s="319"/>
      <c r="BU42" s="319"/>
      <c r="BV42" s="319"/>
      <c r="BW42" s="319"/>
      <c r="BX42" s="319"/>
      <c r="BY42" s="319"/>
      <c r="BZ42" s="319"/>
      <c r="CA42" s="319"/>
      <c r="CB42" s="319"/>
      <c r="CC42" s="319"/>
      <c r="CD42" s="319"/>
      <c r="CE42" s="319"/>
      <c r="CF42" s="319"/>
      <c r="CG42" s="319"/>
      <c r="CH42" s="319"/>
      <c r="CI42" s="319"/>
      <c r="CJ42" s="319"/>
      <c r="CK42" s="319"/>
      <c r="CL42" s="319"/>
      <c r="CM42" s="319"/>
      <c r="CN42" s="328"/>
      <c r="CO42" s="328"/>
      <c r="CP42" s="328"/>
      <c r="CQ42" s="328"/>
      <c r="CR42" s="328"/>
      <c r="CS42" s="328"/>
      <c r="CT42" s="328"/>
      <c r="CU42" s="328"/>
      <c r="CV42" s="328"/>
      <c r="CW42" s="328"/>
      <c r="CX42" s="328"/>
      <c r="CY42" s="328"/>
      <c r="CZ42" s="328"/>
      <c r="DA42" s="328"/>
      <c r="DB42" s="319"/>
      <c r="DC42" s="319"/>
      <c r="DD42" s="319"/>
      <c r="DE42" s="319"/>
      <c r="DF42" s="319"/>
      <c r="DG42" s="319"/>
      <c r="DH42" s="319"/>
      <c r="DI42" s="319"/>
      <c r="DJ42" s="319"/>
      <c r="DK42" s="319"/>
      <c r="DL42" s="319"/>
      <c r="DM42" s="319"/>
      <c r="DN42" s="319"/>
      <c r="DO42" s="319"/>
      <c r="DP42" s="319"/>
      <c r="DQ42" s="319"/>
      <c r="DR42" s="319"/>
      <c r="DS42" s="319"/>
      <c r="DT42" s="319"/>
      <c r="DU42" s="319"/>
      <c r="DV42" s="319"/>
      <c r="DW42" s="319"/>
      <c r="DX42" s="319"/>
      <c r="DY42" s="319"/>
      <c r="DZ42" s="319"/>
      <c r="EA42" s="319"/>
      <c r="EB42" s="319"/>
      <c r="EC42" s="319"/>
      <c r="ED42" s="319"/>
      <c r="EE42" s="319"/>
      <c r="EF42" s="319"/>
      <c r="EG42" s="319"/>
      <c r="EH42" s="319"/>
      <c r="EI42" s="319"/>
      <c r="EJ42" s="319"/>
      <c r="EK42" s="319"/>
      <c r="EL42" s="319"/>
      <c r="EM42" s="319"/>
      <c r="EN42" s="319"/>
      <c r="EO42" s="319"/>
      <c r="EP42" s="319"/>
      <c r="EQ42" s="319"/>
      <c r="ER42" s="319"/>
      <c r="ES42" s="319"/>
      <c r="ET42" s="319"/>
      <c r="EU42" s="319"/>
      <c r="EV42" s="319"/>
      <c r="EW42" s="319"/>
      <c r="EX42" s="319"/>
      <c r="EY42" s="319"/>
      <c r="EZ42" s="319"/>
      <c r="FA42" s="319"/>
      <c r="FB42" s="319"/>
      <c r="FC42" s="319"/>
      <c r="FD42" s="319"/>
      <c r="FE42" s="319"/>
      <c r="FF42" s="319"/>
      <c r="FG42" s="319"/>
      <c r="FH42" s="319"/>
      <c r="FI42" s="319"/>
      <c r="FJ42" s="319"/>
      <c r="FK42" s="320"/>
    </row>
    <row r="43" spans="1:167" s="67" customFormat="1" ht="12" customHeight="1" thickBot="1">
      <c r="BQ43" s="68" t="s">
        <v>301</v>
      </c>
      <c r="BS43" s="369"/>
      <c r="BT43" s="370"/>
      <c r="BU43" s="370"/>
      <c r="BV43" s="370"/>
      <c r="BW43" s="370"/>
      <c r="BX43" s="370"/>
      <c r="BY43" s="370"/>
      <c r="BZ43" s="370"/>
      <c r="CA43" s="370"/>
      <c r="CB43" s="370"/>
      <c r="CC43" s="370"/>
      <c r="CD43" s="370"/>
      <c r="CE43" s="370"/>
      <c r="CF43" s="370"/>
      <c r="CG43" s="370"/>
      <c r="CH43" s="370"/>
      <c r="CI43" s="370"/>
      <c r="CJ43" s="370"/>
      <c r="CK43" s="370"/>
      <c r="CL43" s="370"/>
      <c r="CM43" s="371"/>
      <c r="CN43" s="367" t="s">
        <v>104</v>
      </c>
      <c r="CO43" s="367"/>
      <c r="CP43" s="367"/>
      <c r="CQ43" s="367"/>
      <c r="CR43" s="367"/>
      <c r="CS43" s="367"/>
      <c r="CT43" s="367"/>
      <c r="CU43" s="367"/>
      <c r="CV43" s="367"/>
      <c r="CW43" s="367"/>
      <c r="CX43" s="367"/>
      <c r="CY43" s="367"/>
      <c r="CZ43" s="367"/>
      <c r="DA43" s="367"/>
      <c r="DB43" s="368"/>
      <c r="DC43" s="368"/>
      <c r="DD43" s="368"/>
      <c r="DE43" s="368"/>
      <c r="DF43" s="368"/>
      <c r="DG43" s="368"/>
      <c r="DH43" s="368"/>
      <c r="DI43" s="368"/>
      <c r="DJ43" s="368"/>
      <c r="DK43" s="368"/>
      <c r="DL43" s="368"/>
      <c r="DM43" s="368"/>
      <c r="DN43" s="368"/>
      <c r="DO43" s="368"/>
      <c r="DP43" s="323"/>
      <c r="DQ43" s="323"/>
      <c r="DR43" s="323"/>
      <c r="DS43" s="323"/>
      <c r="DT43" s="323"/>
      <c r="DU43" s="323"/>
      <c r="DV43" s="323"/>
      <c r="DW43" s="323"/>
      <c r="DX43" s="323"/>
      <c r="DY43" s="323"/>
      <c r="DZ43" s="323"/>
      <c r="EA43" s="323"/>
      <c r="EB43" s="323"/>
      <c r="EC43" s="323"/>
      <c r="ED43" s="323"/>
      <c r="EE43" s="323"/>
      <c r="EF43" s="323"/>
      <c r="EG43" s="323"/>
      <c r="EH43" s="323"/>
      <c r="EI43" s="323"/>
      <c r="EJ43" s="323"/>
      <c r="EK43" s="323"/>
      <c r="EL43" s="323"/>
      <c r="EM43" s="323"/>
      <c r="EN43" s="323"/>
      <c r="EO43" s="323"/>
      <c r="EP43" s="323"/>
      <c r="EQ43" s="323"/>
      <c r="ER43" s="323"/>
      <c r="ES43" s="323"/>
      <c r="ET43" s="323"/>
      <c r="EU43" s="323"/>
      <c r="EV43" s="323"/>
      <c r="EW43" s="323"/>
      <c r="EX43" s="323"/>
      <c r="EY43" s="323"/>
      <c r="EZ43" s="323"/>
      <c r="FA43" s="323"/>
      <c r="FB43" s="323"/>
      <c r="FC43" s="323"/>
      <c r="FD43" s="323"/>
      <c r="FE43" s="323"/>
      <c r="FF43" s="323"/>
      <c r="FG43" s="323"/>
      <c r="FH43" s="323"/>
      <c r="FI43" s="323"/>
      <c r="FJ43" s="323"/>
      <c r="FK43" s="324"/>
    </row>
    <row r="44" spans="1:167" ht="5.0999999999999996" customHeight="1" thickBot="1"/>
    <row r="45" spans="1:167" s="54" customFormat="1" ht="10.5" customHeight="1">
      <c r="ET45" s="66"/>
      <c r="EU45" s="66"/>
      <c r="EX45" s="66" t="s">
        <v>300</v>
      </c>
      <c r="EZ45" s="331"/>
      <c r="FA45" s="332"/>
      <c r="FB45" s="332"/>
      <c r="FC45" s="332"/>
      <c r="FD45" s="332"/>
      <c r="FE45" s="332"/>
      <c r="FF45" s="332"/>
      <c r="FG45" s="332"/>
      <c r="FH45" s="332"/>
      <c r="FI45" s="332"/>
      <c r="FJ45" s="332"/>
      <c r="FK45" s="333"/>
    </row>
    <row r="46" spans="1:167" s="54" customFormat="1" ht="10.5" customHeight="1" thickBot="1">
      <c r="A46" s="54" t="s">
        <v>299</v>
      </c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95"/>
      <c r="BC46" s="295"/>
      <c r="BD46" s="295"/>
      <c r="BE46" s="295"/>
      <c r="BF46" s="295"/>
      <c r="ET46" s="66"/>
      <c r="EU46" s="66"/>
      <c r="EW46" s="67"/>
      <c r="EX46" s="66" t="s">
        <v>298</v>
      </c>
      <c r="EZ46" s="299"/>
      <c r="FA46" s="300"/>
      <c r="FB46" s="300"/>
      <c r="FC46" s="300"/>
      <c r="FD46" s="300"/>
      <c r="FE46" s="300"/>
      <c r="FF46" s="300"/>
      <c r="FG46" s="300"/>
      <c r="FH46" s="300"/>
      <c r="FI46" s="300"/>
      <c r="FJ46" s="300"/>
      <c r="FK46" s="301"/>
    </row>
    <row r="47" spans="1:167" s="55" customFormat="1" ht="10.5" customHeight="1" thickBot="1">
      <c r="N47" s="352" t="s">
        <v>52</v>
      </c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H47" s="353" t="s">
        <v>289</v>
      </c>
      <c r="AI47" s="353"/>
      <c r="AJ47" s="353"/>
      <c r="AK47" s="353"/>
      <c r="AL47" s="353"/>
      <c r="AM47" s="353"/>
      <c r="AN47" s="353"/>
      <c r="AO47" s="353"/>
      <c r="AP47" s="353"/>
      <c r="AQ47" s="353"/>
      <c r="AR47" s="353"/>
      <c r="AS47" s="353"/>
      <c r="AT47" s="353"/>
      <c r="AU47" s="353"/>
      <c r="AV47" s="353"/>
      <c r="AW47" s="353"/>
      <c r="AX47" s="353"/>
      <c r="AY47" s="353"/>
      <c r="AZ47" s="353"/>
      <c r="BA47" s="353"/>
      <c r="BB47" s="353"/>
      <c r="BC47" s="353"/>
      <c r="BD47" s="353"/>
      <c r="BE47" s="353"/>
      <c r="BF47" s="353"/>
    </row>
    <row r="48" spans="1:167" ht="10.5" customHeight="1">
      <c r="A48" s="54" t="s">
        <v>297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X48" s="354" t="s">
        <v>296</v>
      </c>
      <c r="BY48" s="355"/>
      <c r="BZ48" s="355"/>
      <c r="CA48" s="355"/>
      <c r="CB48" s="355"/>
      <c r="CC48" s="355"/>
      <c r="CD48" s="355"/>
      <c r="CE48" s="355"/>
      <c r="CF48" s="355"/>
      <c r="CG48" s="355"/>
      <c r="CH48" s="355"/>
      <c r="CI48" s="355"/>
      <c r="CJ48" s="355"/>
      <c r="CK48" s="355"/>
      <c r="CL48" s="355"/>
      <c r="CM48" s="355"/>
      <c r="CN48" s="355"/>
      <c r="CO48" s="355"/>
      <c r="CP48" s="355"/>
      <c r="CQ48" s="355"/>
      <c r="CR48" s="355"/>
      <c r="CS48" s="355"/>
      <c r="CT48" s="355"/>
      <c r="CU48" s="355"/>
      <c r="CV48" s="355"/>
      <c r="CW48" s="355"/>
      <c r="CX48" s="355"/>
      <c r="CY48" s="355"/>
      <c r="CZ48" s="355"/>
      <c r="DA48" s="355"/>
      <c r="DB48" s="355"/>
      <c r="DC48" s="355"/>
      <c r="DD48" s="355"/>
      <c r="DE48" s="355"/>
      <c r="DF48" s="355"/>
      <c r="DG48" s="355"/>
      <c r="DH48" s="355"/>
      <c r="DI48" s="355"/>
      <c r="DJ48" s="355"/>
      <c r="DK48" s="355"/>
      <c r="DL48" s="355"/>
      <c r="DM48" s="355"/>
      <c r="DN48" s="355"/>
      <c r="DO48" s="355"/>
      <c r="DP48" s="355"/>
      <c r="DQ48" s="355"/>
      <c r="DR48" s="355"/>
      <c r="DS48" s="355"/>
      <c r="DT48" s="355"/>
      <c r="DU48" s="355"/>
      <c r="DV48" s="355"/>
      <c r="DW48" s="355"/>
      <c r="DX48" s="355"/>
      <c r="DY48" s="355"/>
      <c r="DZ48" s="355"/>
      <c r="EA48" s="355"/>
      <c r="EB48" s="355"/>
      <c r="EC48" s="355"/>
      <c r="ED48" s="355"/>
      <c r="EE48" s="355"/>
      <c r="EF48" s="355"/>
      <c r="EG48" s="355"/>
      <c r="EH48" s="355"/>
      <c r="EI48" s="355"/>
      <c r="EJ48" s="355"/>
      <c r="EK48" s="355"/>
      <c r="EL48" s="35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4"/>
    </row>
    <row r="49" spans="1:167" ht="10.5" customHeight="1">
      <c r="A49" s="54" t="s">
        <v>295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X49" s="356" t="s">
        <v>294</v>
      </c>
      <c r="BY49" s="357"/>
      <c r="BZ49" s="357"/>
      <c r="CA49" s="357"/>
      <c r="CB49" s="357"/>
      <c r="CC49" s="357"/>
      <c r="CD49" s="357"/>
      <c r="CE49" s="357"/>
      <c r="CF49" s="357"/>
      <c r="CG49" s="357"/>
      <c r="CH49" s="357"/>
      <c r="CI49" s="357"/>
      <c r="CJ49" s="357"/>
      <c r="CK49" s="357"/>
      <c r="CL49" s="357"/>
      <c r="CM49" s="357"/>
      <c r="CN49" s="357"/>
      <c r="CO49" s="357"/>
      <c r="CP49" s="357"/>
      <c r="CQ49" s="357"/>
      <c r="CR49" s="357"/>
      <c r="CS49" s="357"/>
      <c r="CT49" s="357"/>
      <c r="CU49" s="357"/>
      <c r="CV49" s="357"/>
      <c r="CW49" s="357"/>
      <c r="CX49" s="357"/>
      <c r="CY49" s="357"/>
      <c r="CZ49" s="357"/>
      <c r="DA49" s="357"/>
      <c r="DB49" s="357"/>
      <c r="DC49" s="357"/>
      <c r="DD49" s="357"/>
      <c r="DE49" s="357"/>
      <c r="DF49" s="357"/>
      <c r="DG49" s="357"/>
      <c r="DH49" s="357"/>
      <c r="DI49" s="357"/>
      <c r="DJ49" s="357"/>
      <c r="DK49" s="357"/>
      <c r="DL49" s="357"/>
      <c r="DM49" s="357"/>
      <c r="DN49" s="357"/>
      <c r="DO49" s="357"/>
      <c r="DP49" s="357"/>
      <c r="DQ49" s="357"/>
      <c r="DR49" s="357"/>
      <c r="DS49" s="357"/>
      <c r="DT49" s="357"/>
      <c r="DU49" s="357"/>
      <c r="DV49" s="357"/>
      <c r="DW49" s="357"/>
      <c r="DX49" s="357"/>
      <c r="DY49" s="357"/>
      <c r="DZ49" s="357"/>
      <c r="EA49" s="357"/>
      <c r="EB49" s="357"/>
      <c r="EC49" s="357"/>
      <c r="ED49" s="357"/>
      <c r="EE49" s="357"/>
      <c r="EF49" s="357"/>
      <c r="EG49" s="357"/>
      <c r="EH49" s="357"/>
      <c r="EI49" s="357"/>
      <c r="EJ49" s="357"/>
      <c r="EK49" s="357"/>
      <c r="EL49" s="357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2"/>
    </row>
    <row r="50" spans="1:167" ht="10.5" customHeight="1">
      <c r="A50" s="54" t="s">
        <v>293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X50" s="60"/>
      <c r="BY50" s="54" t="s">
        <v>292</v>
      </c>
      <c r="CL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9"/>
    </row>
    <row r="51" spans="1:167" ht="10.5" customHeight="1">
      <c r="N51" s="352" t="s">
        <v>52</v>
      </c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352"/>
      <c r="AH51" s="353" t="s">
        <v>289</v>
      </c>
      <c r="AI51" s="353"/>
      <c r="AJ51" s="353"/>
      <c r="AK51" s="353"/>
      <c r="AL51" s="353"/>
      <c r="AM51" s="353"/>
      <c r="AN51" s="353"/>
      <c r="AO51" s="353"/>
      <c r="AP51" s="353"/>
      <c r="AQ51" s="353"/>
      <c r="AR51" s="353"/>
      <c r="AS51" s="353"/>
      <c r="AT51" s="353"/>
      <c r="AU51" s="353"/>
      <c r="AV51" s="353"/>
      <c r="AW51" s="353"/>
      <c r="AX51" s="353"/>
      <c r="AY51" s="353"/>
      <c r="AZ51" s="353"/>
      <c r="BA51" s="353"/>
      <c r="BB51" s="353"/>
      <c r="BC51" s="353"/>
      <c r="BD51" s="353"/>
      <c r="BE51" s="353"/>
      <c r="BF51" s="353"/>
      <c r="BX51" s="60"/>
      <c r="BY51" s="54" t="s">
        <v>291</v>
      </c>
      <c r="CL51" s="295"/>
      <c r="CM51" s="295"/>
      <c r="CN51" s="295"/>
      <c r="CO51" s="295"/>
      <c r="CP51" s="295"/>
      <c r="CQ51" s="295"/>
      <c r="CR51" s="295"/>
      <c r="CS51" s="295"/>
      <c r="CT51" s="295"/>
      <c r="CU51" s="295"/>
      <c r="CV51" s="295"/>
      <c r="CW51" s="295"/>
      <c r="CX51" s="295"/>
      <c r="CZ51" s="295"/>
      <c r="DA51" s="295"/>
      <c r="DB51" s="295"/>
      <c r="DC51" s="295"/>
      <c r="DD51" s="295"/>
      <c r="DE51" s="295"/>
      <c r="DF51" s="295"/>
      <c r="DG51" s="295"/>
      <c r="DH51" s="295"/>
      <c r="DJ51" s="295"/>
      <c r="DK51" s="295"/>
      <c r="DL51" s="295"/>
      <c r="DM51" s="295"/>
      <c r="DN51" s="295"/>
      <c r="DO51" s="295"/>
      <c r="DP51" s="295"/>
      <c r="DQ51" s="295"/>
      <c r="DR51" s="295"/>
      <c r="DS51" s="295"/>
      <c r="DT51" s="295"/>
      <c r="DU51" s="295"/>
      <c r="DV51" s="295"/>
      <c r="DW51" s="295"/>
      <c r="DX51" s="295"/>
      <c r="DY51" s="295"/>
      <c r="DZ51" s="295"/>
      <c r="EA51" s="295"/>
      <c r="EC51" s="297"/>
      <c r="ED51" s="297"/>
      <c r="EE51" s="297"/>
      <c r="EF51" s="297"/>
      <c r="EG51" s="297"/>
      <c r="EH51" s="297"/>
      <c r="EI51" s="297"/>
      <c r="EJ51" s="297"/>
      <c r="EK51" s="297"/>
      <c r="EL51" s="297"/>
      <c r="FJ51" s="54"/>
      <c r="FK51" s="59"/>
    </row>
    <row r="52" spans="1:167" ht="10.5" customHeight="1">
      <c r="A52" s="54" t="s">
        <v>292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X52" s="60"/>
      <c r="CL52" s="296" t="s">
        <v>290</v>
      </c>
      <c r="CM52" s="296"/>
      <c r="CN52" s="296"/>
      <c r="CO52" s="296"/>
      <c r="CP52" s="296"/>
      <c r="CQ52" s="296"/>
      <c r="CR52" s="296"/>
      <c r="CS52" s="296"/>
      <c r="CT52" s="296"/>
      <c r="CU52" s="296"/>
      <c r="CV52" s="296"/>
      <c r="CW52" s="296"/>
      <c r="CX52" s="296"/>
      <c r="CZ52" s="296" t="s">
        <v>52</v>
      </c>
      <c r="DA52" s="296"/>
      <c r="DB52" s="296"/>
      <c r="DC52" s="296"/>
      <c r="DD52" s="296"/>
      <c r="DE52" s="296"/>
      <c r="DF52" s="296"/>
      <c r="DG52" s="296"/>
      <c r="DH52" s="296"/>
      <c r="DJ52" s="296" t="s">
        <v>289</v>
      </c>
      <c r="DK52" s="296"/>
      <c r="DL52" s="296"/>
      <c r="DM52" s="296"/>
      <c r="DN52" s="296"/>
      <c r="DO52" s="296"/>
      <c r="DP52" s="296"/>
      <c r="DQ52" s="296"/>
      <c r="DR52" s="296"/>
      <c r="DS52" s="296"/>
      <c r="DT52" s="296"/>
      <c r="DU52" s="296"/>
      <c r="DV52" s="296"/>
      <c r="DW52" s="296"/>
      <c r="DX52" s="296"/>
      <c r="DY52" s="296"/>
      <c r="DZ52" s="296"/>
      <c r="EA52" s="296"/>
      <c r="EC52" s="296" t="s">
        <v>288</v>
      </c>
      <c r="ED52" s="296"/>
      <c r="EE52" s="296"/>
      <c r="EF52" s="296"/>
      <c r="EG52" s="296"/>
      <c r="EH52" s="296"/>
      <c r="EI52" s="296"/>
      <c r="EJ52" s="296"/>
      <c r="EK52" s="296"/>
      <c r="EL52" s="296"/>
      <c r="FJ52" s="61"/>
      <c r="FK52" s="59"/>
    </row>
    <row r="53" spans="1:167" ht="10.5" customHeight="1">
      <c r="A53" s="54" t="s">
        <v>291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H53" s="297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  <c r="BS53" s="297"/>
      <c r="BT53" s="297"/>
      <c r="BU53" s="297"/>
      <c r="BX53" s="60"/>
      <c r="BY53" s="298" t="s">
        <v>287</v>
      </c>
      <c r="BZ53" s="298"/>
      <c r="CA53" s="297"/>
      <c r="CB53" s="297"/>
      <c r="CC53" s="297"/>
      <c r="CD53" s="297"/>
      <c r="CE53" s="297"/>
      <c r="CF53" s="293" t="s">
        <v>287</v>
      </c>
      <c r="CG53" s="293"/>
      <c r="CH53" s="297"/>
      <c r="CI53" s="297"/>
      <c r="CJ53" s="297"/>
      <c r="CK53" s="297"/>
      <c r="CL53" s="297"/>
      <c r="CM53" s="297"/>
      <c r="CN53" s="297"/>
      <c r="CO53" s="297"/>
      <c r="CP53" s="297"/>
      <c r="CQ53" s="297"/>
      <c r="CR53" s="297"/>
      <c r="CS53" s="297"/>
      <c r="CT53" s="297"/>
      <c r="CU53" s="297"/>
      <c r="CV53" s="297"/>
      <c r="CW53" s="297"/>
      <c r="CX53" s="297"/>
      <c r="CY53" s="297"/>
      <c r="CZ53" s="297"/>
      <c r="DA53" s="297"/>
      <c r="DB53" s="297"/>
      <c r="DC53" s="297"/>
      <c r="DD53" s="297"/>
      <c r="DE53" s="298">
        <v>20</v>
      </c>
      <c r="DF53" s="298"/>
      <c r="DG53" s="298"/>
      <c r="DH53" s="298"/>
      <c r="DI53" s="294"/>
      <c r="DJ53" s="294"/>
      <c r="DK53" s="294"/>
      <c r="DL53" s="293" t="s">
        <v>286</v>
      </c>
      <c r="DM53" s="293"/>
      <c r="DN53" s="293"/>
      <c r="ED53" s="54"/>
      <c r="EE53" s="54"/>
      <c r="EF53" s="54"/>
      <c r="EG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9"/>
    </row>
    <row r="54" spans="1:167" s="55" customFormat="1" ht="9.75" customHeight="1" thickBot="1">
      <c r="N54" s="296" t="s">
        <v>290</v>
      </c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D54" s="296" t="s">
        <v>52</v>
      </c>
      <c r="AE54" s="296"/>
      <c r="AF54" s="296"/>
      <c r="AG54" s="296"/>
      <c r="AH54" s="296"/>
      <c r="AI54" s="296"/>
      <c r="AJ54" s="296"/>
      <c r="AK54" s="296"/>
      <c r="AL54" s="296"/>
      <c r="AM54" s="296"/>
      <c r="AO54" s="296" t="s">
        <v>289</v>
      </c>
      <c r="AP54" s="296"/>
      <c r="AQ54" s="296"/>
      <c r="AR54" s="296"/>
      <c r="AS54" s="296"/>
      <c r="AT54" s="296"/>
      <c r="AU54" s="296"/>
      <c r="AV54" s="296"/>
      <c r="AW54" s="296"/>
      <c r="AX54" s="296"/>
      <c r="AY54" s="296"/>
      <c r="AZ54" s="296"/>
      <c r="BA54" s="296"/>
      <c r="BB54" s="296"/>
      <c r="BC54" s="296"/>
      <c r="BD54" s="296"/>
      <c r="BE54" s="296"/>
      <c r="BF54" s="296"/>
      <c r="BH54" s="351" t="s">
        <v>288</v>
      </c>
      <c r="BI54" s="351"/>
      <c r="BJ54" s="351"/>
      <c r="BK54" s="351"/>
      <c r="BL54" s="351"/>
      <c r="BM54" s="351"/>
      <c r="BN54" s="351"/>
      <c r="BO54" s="351"/>
      <c r="BP54" s="351"/>
      <c r="BQ54" s="351"/>
      <c r="BR54" s="351"/>
      <c r="BS54" s="351"/>
      <c r="BT54" s="351"/>
      <c r="BU54" s="351"/>
      <c r="BX54" s="58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6"/>
    </row>
    <row r="55" spans="1:167" s="54" customFormat="1" ht="10.5" customHeight="1">
      <c r="A55" s="298" t="s">
        <v>287</v>
      </c>
      <c r="B55" s="298"/>
      <c r="C55" s="297"/>
      <c r="D55" s="297"/>
      <c r="E55" s="297"/>
      <c r="F55" s="297"/>
      <c r="G55" s="297"/>
      <c r="H55" s="293" t="s">
        <v>287</v>
      </c>
      <c r="I55" s="293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8">
        <v>20</v>
      </c>
      <c r="AH55" s="298"/>
      <c r="AI55" s="298"/>
      <c r="AJ55" s="298"/>
      <c r="AK55" s="294"/>
      <c r="AL55" s="294"/>
      <c r="AM55" s="294"/>
      <c r="AN55" s="293" t="s">
        <v>286</v>
      </c>
      <c r="AO55" s="293"/>
      <c r="AP55" s="293"/>
    </row>
    <row r="56" spans="1:167" s="54" customFormat="1" ht="3" customHeight="1"/>
  </sheetData>
  <mergeCells count="134">
    <mergeCell ref="BP8:FK8"/>
    <mergeCell ref="BP9:FK9"/>
    <mergeCell ref="BP11:FK11"/>
    <mergeCell ref="BP12:FK12"/>
    <mergeCell ref="BP10:FK10"/>
    <mergeCell ref="AY35:BH39"/>
    <mergeCell ref="CN40:DA40"/>
    <mergeCell ref="DB40:DO40"/>
    <mergeCell ref="EN40:FK40"/>
    <mergeCell ref="DY13:FK13"/>
    <mergeCell ref="DY14:FK14"/>
    <mergeCell ref="BP14:CK14"/>
    <mergeCell ref="BP13:CK13"/>
    <mergeCell ref="EZ17:FK17"/>
    <mergeCell ref="EJ17:EM17"/>
    <mergeCell ref="BQ15:BU15"/>
    <mergeCell ref="BV15:BW15"/>
    <mergeCell ref="BX15:CT15"/>
    <mergeCell ref="CY15:DA15"/>
    <mergeCell ref="DB15:DD15"/>
    <mergeCell ref="B16:EX16"/>
    <mergeCell ref="CU15:CX15"/>
    <mergeCell ref="AO20:EL21"/>
    <mergeCell ref="EZ22:FK24"/>
    <mergeCell ref="AO25:EL25"/>
    <mergeCell ref="DP39:EM39"/>
    <mergeCell ref="BS39:CM39"/>
    <mergeCell ref="AO28:EL29"/>
    <mergeCell ref="AO26:EL27"/>
    <mergeCell ref="CN39:DA39"/>
    <mergeCell ref="DB39:DO39"/>
    <mergeCell ref="L32:AV32"/>
    <mergeCell ref="CN43:DA43"/>
    <mergeCell ref="DB43:DO43"/>
    <mergeCell ref="BS43:CM43"/>
    <mergeCell ref="DP43:EM43"/>
    <mergeCell ref="CN41:DA41"/>
    <mergeCell ref="DP40:EM40"/>
    <mergeCell ref="DP41:EM41"/>
    <mergeCell ref="DB41:DO41"/>
    <mergeCell ref="DP35:FK38"/>
    <mergeCell ref="BI35:CM35"/>
    <mergeCell ref="BI36:CM36"/>
    <mergeCell ref="CB37:CD37"/>
    <mergeCell ref="CN35:DO38"/>
    <mergeCell ref="EN39:FK39"/>
    <mergeCell ref="AO41:AX41"/>
    <mergeCell ref="BI40:BR40"/>
    <mergeCell ref="BI41:BR41"/>
    <mergeCell ref="AO40:AX40"/>
    <mergeCell ref="AY40:BH40"/>
    <mergeCell ref="AY41:BH41"/>
    <mergeCell ref="AY42:BH42"/>
    <mergeCell ref="A35:AD39"/>
    <mergeCell ref="AE35:AN39"/>
    <mergeCell ref="AO35:AX39"/>
    <mergeCell ref="N46:AF46"/>
    <mergeCell ref="BX48:EL48"/>
    <mergeCell ref="BX49:EL49"/>
    <mergeCell ref="CL51:CX51"/>
    <mergeCell ref="EC51:EL51"/>
    <mergeCell ref="AH50:BF50"/>
    <mergeCell ref="AH51:BF51"/>
    <mergeCell ref="EC52:EL52"/>
    <mergeCell ref="N50:AF50"/>
    <mergeCell ref="N51:AF51"/>
    <mergeCell ref="N47:AF47"/>
    <mergeCell ref="AH46:BF46"/>
    <mergeCell ref="AH47:BF47"/>
    <mergeCell ref="A55:B55"/>
    <mergeCell ref="C55:G55"/>
    <mergeCell ref="H55:I55"/>
    <mergeCell ref="J55:AF55"/>
    <mergeCell ref="N54:AB54"/>
    <mergeCell ref="AD54:AM54"/>
    <mergeCell ref="AD53:AM53"/>
    <mergeCell ref="N53:AB53"/>
    <mergeCell ref="CF53:CG53"/>
    <mergeCell ref="AG55:AJ55"/>
    <mergeCell ref="AK55:AM55"/>
    <mergeCell ref="AN55:AP55"/>
    <mergeCell ref="AO53:BF53"/>
    <mergeCell ref="AO54:BF54"/>
    <mergeCell ref="BH53:BU53"/>
    <mergeCell ref="BH54:BU54"/>
    <mergeCell ref="BY53:BZ53"/>
    <mergeCell ref="CA53:CE53"/>
    <mergeCell ref="L31:AV31"/>
    <mergeCell ref="CN42:DA42"/>
    <mergeCell ref="DB42:DO42"/>
    <mergeCell ref="BI42:BR42"/>
    <mergeCell ref="AE42:AN42"/>
    <mergeCell ref="EZ45:FK45"/>
    <mergeCell ref="AR19:AV19"/>
    <mergeCell ref="AW19:AX19"/>
    <mergeCell ref="AY19:BU19"/>
    <mergeCell ref="CC19:CE19"/>
    <mergeCell ref="DP42:EM42"/>
    <mergeCell ref="AE40:AN40"/>
    <mergeCell ref="BV19:BY19"/>
    <mergeCell ref="AY23:BZ24"/>
    <mergeCell ref="BZ19:CB19"/>
    <mergeCell ref="AO42:AX42"/>
    <mergeCell ref="BS40:CM40"/>
    <mergeCell ref="BS41:CM41"/>
    <mergeCell ref="BI39:BR39"/>
    <mergeCell ref="BS42:CM42"/>
    <mergeCell ref="A42:AD42"/>
    <mergeCell ref="A40:AD40"/>
    <mergeCell ref="A41:AD41"/>
    <mergeCell ref="AE41:AN41"/>
    <mergeCell ref="EZ46:FK46"/>
    <mergeCell ref="EZ18:FK18"/>
    <mergeCell ref="EZ19:FK19"/>
    <mergeCell ref="EZ25:FK25"/>
    <mergeCell ref="EZ27:FK27"/>
    <mergeCell ref="EZ28:FK29"/>
    <mergeCell ref="EZ26:FK26"/>
    <mergeCell ref="EZ31:FK31"/>
    <mergeCell ref="EN42:FK42"/>
    <mergeCell ref="EZ20:FK21"/>
    <mergeCell ref="EN41:FK41"/>
    <mergeCell ref="EN43:FK43"/>
    <mergeCell ref="EN33:FK33"/>
    <mergeCell ref="EZ30:FK30"/>
    <mergeCell ref="DL53:DN53"/>
    <mergeCell ref="DI53:DK53"/>
    <mergeCell ref="DJ51:EA51"/>
    <mergeCell ref="CZ51:DH51"/>
    <mergeCell ref="DJ52:EA52"/>
    <mergeCell ref="CH53:DD53"/>
    <mergeCell ref="DE53:DH53"/>
    <mergeCell ref="CL52:CX52"/>
    <mergeCell ref="CZ52:DH52"/>
  </mergeCells>
  <pageMargins left="0.39370078740157483" right="0.31496062992125984" top="0.59055118110236227" bottom="0.35433070866141736" header="0.19685039370078741" footer="0.19685039370078741"/>
  <pageSetup paperSize="9" scale="94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selection activeCell="K12" sqref="K12"/>
    </sheetView>
  </sheetViews>
  <sheetFormatPr defaultRowHeight="12.75"/>
  <cols>
    <col min="1" max="1" width="22.1640625" bestFit="1" customWidth="1"/>
    <col min="2" max="2" width="9.33203125" bestFit="1" customWidth="1"/>
    <col min="3" max="3" width="12.83203125" customWidth="1"/>
    <col min="4" max="4" width="15" customWidth="1"/>
    <col min="5" max="5" width="14.5" customWidth="1"/>
    <col min="6" max="6" width="9.6640625" bestFit="1" customWidth="1"/>
    <col min="7" max="7" width="8.83203125" bestFit="1" customWidth="1"/>
    <col min="8" max="8" width="8.6640625" bestFit="1" customWidth="1"/>
    <col min="9" max="9" width="15.1640625" customWidth="1"/>
  </cols>
  <sheetData>
    <row r="1" spans="1:9" ht="20.25" customHeight="1">
      <c r="A1" s="130" t="s">
        <v>0</v>
      </c>
      <c r="B1" s="131"/>
      <c r="C1" s="131"/>
      <c r="D1" s="131"/>
      <c r="E1" s="131"/>
      <c r="F1" s="131"/>
      <c r="G1" s="131"/>
      <c r="H1" s="131"/>
      <c r="I1" s="132" t="s">
        <v>103</v>
      </c>
    </row>
    <row r="2" spans="1:9" ht="34.9" customHeight="1">
      <c r="A2" s="406" t="s">
        <v>476</v>
      </c>
      <c r="B2" s="406"/>
      <c r="C2" s="406"/>
      <c r="D2" s="406"/>
      <c r="E2" s="406"/>
      <c r="F2" s="406"/>
      <c r="G2" s="406"/>
      <c r="H2" s="406"/>
      <c r="I2" s="406"/>
    </row>
    <row r="3" spans="1:9" ht="13.15" customHeight="1">
      <c r="A3" s="196" t="s">
        <v>10</v>
      </c>
      <c r="B3" s="407" t="s">
        <v>11</v>
      </c>
      <c r="C3" s="196" t="s">
        <v>12</v>
      </c>
      <c r="D3" s="410" t="s">
        <v>13</v>
      </c>
      <c r="E3" s="411"/>
      <c r="F3" s="411"/>
      <c r="G3" s="411"/>
      <c r="H3" s="411"/>
      <c r="I3" s="412"/>
    </row>
    <row r="4" spans="1:9" ht="20.25" customHeight="1">
      <c r="A4" s="197" t="s">
        <v>0</v>
      </c>
      <c r="B4" s="408"/>
      <c r="C4" s="197" t="s">
        <v>0</v>
      </c>
      <c r="D4" s="196" t="s">
        <v>14</v>
      </c>
      <c r="E4" s="410" t="s">
        <v>15</v>
      </c>
      <c r="F4" s="411"/>
      <c r="G4" s="411"/>
      <c r="H4" s="411"/>
      <c r="I4" s="412"/>
    </row>
    <row r="5" spans="1:9" ht="120">
      <c r="A5" s="197" t="s">
        <v>0</v>
      </c>
      <c r="B5" s="409"/>
      <c r="C5" s="197" t="s">
        <v>0</v>
      </c>
      <c r="D5" s="197" t="s">
        <v>0</v>
      </c>
      <c r="E5" s="196" t="s">
        <v>16</v>
      </c>
      <c r="F5" s="196" t="s">
        <v>17</v>
      </c>
      <c r="G5" s="196" t="s">
        <v>18</v>
      </c>
      <c r="H5" s="196" t="s">
        <v>19</v>
      </c>
      <c r="I5" s="196" t="s">
        <v>20</v>
      </c>
    </row>
    <row r="6" spans="1:9">
      <c r="A6" s="196" t="s">
        <v>21</v>
      </c>
      <c r="B6" s="196" t="s">
        <v>22</v>
      </c>
      <c r="C6" s="196" t="s">
        <v>23</v>
      </c>
      <c r="D6" s="196" t="s">
        <v>24</v>
      </c>
      <c r="E6" s="196" t="s">
        <v>25</v>
      </c>
      <c r="F6" s="196" t="s">
        <v>26</v>
      </c>
      <c r="G6" s="196">
        <v>7</v>
      </c>
      <c r="H6" s="196" t="s">
        <v>28</v>
      </c>
      <c r="I6" s="196" t="s">
        <v>29</v>
      </c>
    </row>
    <row r="7" spans="1:9" ht="24">
      <c r="A7" s="133" t="s">
        <v>30</v>
      </c>
      <c r="B7" s="10" t="s">
        <v>31</v>
      </c>
      <c r="C7" s="11" t="s">
        <v>32</v>
      </c>
      <c r="D7" s="218">
        <f>SUM(E7+I7+D12)</f>
        <v>20319155.34</v>
      </c>
      <c r="E7" s="218">
        <f>SUM(E9)</f>
        <v>17877042</v>
      </c>
      <c r="F7" s="219">
        <f>SUM(F12)</f>
        <v>482113.34</v>
      </c>
      <c r="G7" s="218"/>
      <c r="H7" s="218"/>
      <c r="I7" s="220">
        <f>SUM(I9+I13)</f>
        <v>1960000</v>
      </c>
    </row>
    <row r="8" spans="1:9" ht="24">
      <c r="A8" s="136" t="s">
        <v>33</v>
      </c>
      <c r="B8" s="11" t="s">
        <v>34</v>
      </c>
      <c r="C8" s="11">
        <v>0</v>
      </c>
      <c r="D8" s="218"/>
      <c r="E8" s="219" t="s">
        <v>32</v>
      </c>
      <c r="F8" s="219" t="s">
        <v>32</v>
      </c>
      <c r="G8" s="219" t="s">
        <v>32</v>
      </c>
      <c r="H8" s="219" t="s">
        <v>32</v>
      </c>
      <c r="I8" s="219"/>
    </row>
    <row r="9" spans="1:9" ht="24">
      <c r="A9" s="136" t="s">
        <v>35</v>
      </c>
      <c r="B9" s="11" t="s">
        <v>36</v>
      </c>
      <c r="C9" s="11">
        <v>0</v>
      </c>
      <c r="D9" s="218">
        <f t="shared" ref="D9:D37" si="0">SUM(E9+I9)</f>
        <v>19837042</v>
      </c>
      <c r="E9" s="219">
        <f>SUM(E15)</f>
        <v>17877042</v>
      </c>
      <c r="F9" s="219" t="s">
        <v>32</v>
      </c>
      <c r="G9" s="219" t="s">
        <v>32</v>
      </c>
      <c r="H9" s="219"/>
      <c r="I9" s="219">
        <v>1960000</v>
      </c>
    </row>
    <row r="10" spans="1:9" ht="48">
      <c r="A10" s="136" t="s">
        <v>38</v>
      </c>
      <c r="B10" s="11" t="s">
        <v>37</v>
      </c>
      <c r="C10" s="11">
        <v>0</v>
      </c>
      <c r="D10" s="218">
        <v>0</v>
      </c>
      <c r="E10" s="219" t="s">
        <v>32</v>
      </c>
      <c r="F10" s="219" t="s">
        <v>32</v>
      </c>
      <c r="G10" s="219" t="s">
        <v>32</v>
      </c>
      <c r="H10" s="219" t="s">
        <v>32</v>
      </c>
      <c r="I10" s="219">
        <v>0</v>
      </c>
    </row>
    <row r="11" spans="1:9" ht="120">
      <c r="A11" s="136" t="s">
        <v>39</v>
      </c>
      <c r="B11" s="11" t="s">
        <v>40</v>
      </c>
      <c r="C11" s="11">
        <v>0</v>
      </c>
      <c r="D11" s="218">
        <v>0</v>
      </c>
      <c r="E11" s="219" t="s">
        <v>32</v>
      </c>
      <c r="F11" s="219" t="s">
        <v>32</v>
      </c>
      <c r="G11" s="219" t="s">
        <v>32</v>
      </c>
      <c r="H11" s="219" t="s">
        <v>32</v>
      </c>
      <c r="I11" s="219">
        <v>0</v>
      </c>
    </row>
    <row r="12" spans="1:9" ht="36">
      <c r="A12" s="136" t="s">
        <v>41</v>
      </c>
      <c r="B12" s="11" t="s">
        <v>42</v>
      </c>
      <c r="C12" s="11">
        <v>0</v>
      </c>
      <c r="D12" s="219">
        <f>SUM(F12)</f>
        <v>482113.34</v>
      </c>
      <c r="E12" s="219" t="s">
        <v>32</v>
      </c>
      <c r="F12" s="219">
        <f>SUM(F15)</f>
        <v>482113.34</v>
      </c>
      <c r="G12" s="219"/>
      <c r="H12" s="219" t="s">
        <v>32</v>
      </c>
      <c r="I12" s="219" t="s">
        <v>32</v>
      </c>
    </row>
    <row r="13" spans="1:9" ht="14.25">
      <c r="A13" s="136" t="s">
        <v>43</v>
      </c>
      <c r="B13" s="11" t="s">
        <v>44</v>
      </c>
      <c r="C13" s="11">
        <v>0</v>
      </c>
      <c r="D13" s="218">
        <f>SUM(I13)</f>
        <v>0</v>
      </c>
      <c r="E13" s="219" t="s">
        <v>32</v>
      </c>
      <c r="F13" s="219" t="s">
        <v>32</v>
      </c>
      <c r="G13" s="219" t="s">
        <v>32</v>
      </c>
      <c r="H13" s="219" t="s">
        <v>32</v>
      </c>
      <c r="I13" s="219">
        <v>0</v>
      </c>
    </row>
    <row r="14" spans="1:9" ht="24">
      <c r="A14" s="136" t="s">
        <v>45</v>
      </c>
      <c r="B14" s="11" t="s">
        <v>46</v>
      </c>
      <c r="C14" s="11" t="s">
        <v>105</v>
      </c>
      <c r="D14" s="218"/>
      <c r="E14" s="219" t="s">
        <v>32</v>
      </c>
      <c r="F14" s="219" t="s">
        <v>32</v>
      </c>
      <c r="G14" s="219" t="s">
        <v>32</v>
      </c>
      <c r="H14" s="219" t="s">
        <v>32</v>
      </c>
      <c r="I14" s="219">
        <v>0</v>
      </c>
    </row>
    <row r="15" spans="1:9" ht="24">
      <c r="A15" s="133" t="s">
        <v>47</v>
      </c>
      <c r="B15" s="10" t="s">
        <v>48</v>
      </c>
      <c r="C15" s="11" t="s">
        <v>32</v>
      </c>
      <c r="D15" s="220">
        <f>SUM(E15+F15+I15)</f>
        <v>20319155.34</v>
      </c>
      <c r="E15" s="220">
        <f>SUM(E16+E23+E29)</f>
        <v>17877042</v>
      </c>
      <c r="F15" s="220">
        <f>SUM(F22+F35+F34+F28)</f>
        <v>482113.34</v>
      </c>
      <c r="G15" s="220" t="s">
        <v>32</v>
      </c>
      <c r="H15" s="220" t="s">
        <v>32</v>
      </c>
      <c r="I15" s="220">
        <f>SUM(I16+I23+I28+I29)</f>
        <v>1960000</v>
      </c>
    </row>
    <row r="16" spans="1:9" ht="24">
      <c r="A16" s="138" t="s">
        <v>107</v>
      </c>
      <c r="B16" s="11">
        <v>210</v>
      </c>
      <c r="C16" s="11">
        <v>0</v>
      </c>
      <c r="D16" s="218">
        <f t="shared" si="0"/>
        <v>13841047</v>
      </c>
      <c r="E16" s="219">
        <f>SUM(E17+E20+E21)</f>
        <v>13721047</v>
      </c>
      <c r="F16" s="219"/>
      <c r="G16" s="219">
        <v>0</v>
      </c>
      <c r="H16" s="219">
        <v>0</v>
      </c>
      <c r="I16" s="219">
        <f>SUM(I17)</f>
        <v>120000</v>
      </c>
    </row>
    <row r="17" spans="1:9" ht="60">
      <c r="A17" s="140" t="s">
        <v>106</v>
      </c>
      <c r="B17" s="11">
        <v>211</v>
      </c>
      <c r="C17" s="11">
        <v>0</v>
      </c>
      <c r="D17" s="218">
        <f t="shared" si="0"/>
        <v>13839847</v>
      </c>
      <c r="E17" s="219">
        <f>SUM(E18+E19)</f>
        <v>13719847</v>
      </c>
      <c r="F17" s="219">
        <v>0</v>
      </c>
      <c r="G17" s="219">
        <v>0</v>
      </c>
      <c r="H17" s="219">
        <v>0</v>
      </c>
      <c r="I17" s="219">
        <f>SUM(I18:I19)</f>
        <v>120000</v>
      </c>
    </row>
    <row r="18" spans="1:9" ht="24">
      <c r="A18" s="141" t="s">
        <v>115</v>
      </c>
      <c r="B18" s="11" t="s">
        <v>116</v>
      </c>
      <c r="C18" s="11">
        <v>0</v>
      </c>
      <c r="D18" s="218">
        <f t="shared" si="0"/>
        <v>10653805.68</v>
      </c>
      <c r="E18" s="219">
        <v>10561639.779999999</v>
      </c>
      <c r="F18" s="219">
        <v>0</v>
      </c>
      <c r="G18" s="219">
        <v>0</v>
      </c>
      <c r="H18" s="219">
        <v>0</v>
      </c>
      <c r="I18" s="219">
        <v>92165.9</v>
      </c>
    </row>
    <row r="19" spans="1:9" ht="228">
      <c r="A19" s="141" t="s">
        <v>117</v>
      </c>
      <c r="B19" s="11" t="s">
        <v>118</v>
      </c>
      <c r="C19" s="11">
        <v>0</v>
      </c>
      <c r="D19" s="218">
        <f t="shared" si="0"/>
        <v>3186041.3200000003</v>
      </c>
      <c r="E19" s="219">
        <v>3158207.22</v>
      </c>
      <c r="F19" s="219">
        <v>0</v>
      </c>
      <c r="G19" s="219">
        <v>0</v>
      </c>
      <c r="H19" s="219">
        <v>0</v>
      </c>
      <c r="I19" s="219">
        <v>27834.1</v>
      </c>
    </row>
    <row r="20" spans="1:9" ht="60">
      <c r="A20" s="140" t="s">
        <v>113</v>
      </c>
      <c r="B20" s="11">
        <v>212</v>
      </c>
      <c r="C20" s="11">
        <v>0</v>
      </c>
      <c r="D20" s="218">
        <f t="shared" si="0"/>
        <v>0</v>
      </c>
      <c r="E20" s="219">
        <v>0</v>
      </c>
      <c r="F20" s="219">
        <v>0</v>
      </c>
      <c r="G20" s="219">
        <v>0</v>
      </c>
      <c r="H20" s="219">
        <v>0</v>
      </c>
      <c r="I20" s="219">
        <v>0</v>
      </c>
    </row>
    <row r="21" spans="1:9" ht="48">
      <c r="A21" s="140" t="s">
        <v>114</v>
      </c>
      <c r="B21" s="11">
        <v>213</v>
      </c>
      <c r="C21" s="11">
        <v>0</v>
      </c>
      <c r="D21" s="218">
        <f t="shared" si="0"/>
        <v>1200</v>
      </c>
      <c r="E21" s="219">
        <v>1200</v>
      </c>
      <c r="F21" s="219">
        <v>0</v>
      </c>
      <c r="G21" s="219">
        <v>0</v>
      </c>
      <c r="H21" s="219">
        <v>0</v>
      </c>
      <c r="I21" s="219">
        <v>0</v>
      </c>
    </row>
    <row r="22" spans="1:9" ht="36">
      <c r="A22" s="138" t="s">
        <v>108</v>
      </c>
      <c r="B22" s="11">
        <v>220</v>
      </c>
      <c r="C22" s="11">
        <v>0</v>
      </c>
      <c r="D22" s="220">
        <f>SUM(F22)</f>
        <v>480913.34</v>
      </c>
      <c r="E22" s="220">
        <v>0</v>
      </c>
      <c r="F22" s="220">
        <v>480913.34</v>
      </c>
      <c r="G22" s="220">
        <v>0</v>
      </c>
      <c r="H22" s="220">
        <v>0</v>
      </c>
      <c r="I22" s="220">
        <v>0</v>
      </c>
    </row>
    <row r="23" spans="1:9" ht="36">
      <c r="A23" s="138" t="s">
        <v>109</v>
      </c>
      <c r="B23" s="11">
        <v>230</v>
      </c>
      <c r="C23" s="11">
        <v>0</v>
      </c>
      <c r="D23" s="220">
        <f t="shared" si="0"/>
        <v>657470</v>
      </c>
      <c r="E23" s="220">
        <f>SUM(E24:E26)</f>
        <v>657470</v>
      </c>
      <c r="F23" s="220">
        <v>0</v>
      </c>
      <c r="G23" s="220">
        <v>0</v>
      </c>
      <c r="H23" s="220">
        <v>0</v>
      </c>
      <c r="I23" s="220">
        <f>SUM(I24:I26)</f>
        <v>0</v>
      </c>
    </row>
    <row r="24" spans="1:9" ht="36">
      <c r="A24" s="140" t="s">
        <v>119</v>
      </c>
      <c r="B24" s="11">
        <v>231</v>
      </c>
      <c r="C24" s="11">
        <v>0</v>
      </c>
      <c r="D24" s="218">
        <f t="shared" si="0"/>
        <v>424848</v>
      </c>
      <c r="E24" s="219">
        <v>424848</v>
      </c>
      <c r="F24" s="219">
        <v>0</v>
      </c>
      <c r="G24" s="219">
        <v>0</v>
      </c>
      <c r="H24" s="219">
        <v>0</v>
      </c>
      <c r="I24" s="219">
        <v>0</v>
      </c>
    </row>
    <row r="25" spans="1:9" ht="24">
      <c r="A25" s="140" t="s">
        <v>120</v>
      </c>
      <c r="B25" s="11">
        <v>232</v>
      </c>
      <c r="C25" s="11">
        <v>0</v>
      </c>
      <c r="D25" s="218">
        <f t="shared" si="0"/>
        <v>228417</v>
      </c>
      <c r="E25" s="219">
        <v>228417</v>
      </c>
      <c r="F25" s="219">
        <v>0</v>
      </c>
      <c r="G25" s="219">
        <v>0</v>
      </c>
      <c r="H25" s="219">
        <v>0</v>
      </c>
      <c r="I25" s="219">
        <v>0</v>
      </c>
    </row>
    <row r="26" spans="1:9" ht="24">
      <c r="A26" s="140" t="s">
        <v>121</v>
      </c>
      <c r="B26" s="11">
        <v>233</v>
      </c>
      <c r="C26" s="11">
        <v>0</v>
      </c>
      <c r="D26" s="218">
        <f t="shared" si="0"/>
        <v>4205</v>
      </c>
      <c r="E26" s="219">
        <v>4205</v>
      </c>
      <c r="F26" s="219">
        <v>0</v>
      </c>
      <c r="G26" s="219">
        <v>0</v>
      </c>
      <c r="H26" s="219">
        <v>0</v>
      </c>
      <c r="I26" s="219">
        <v>0</v>
      </c>
    </row>
    <row r="27" spans="1:9" ht="36">
      <c r="A27" s="138" t="s">
        <v>110</v>
      </c>
      <c r="B27" s="11">
        <v>240</v>
      </c>
      <c r="C27" s="11">
        <v>0</v>
      </c>
      <c r="D27" s="218">
        <f t="shared" si="0"/>
        <v>0</v>
      </c>
      <c r="E27" s="219">
        <v>0</v>
      </c>
      <c r="F27" s="219">
        <v>0</v>
      </c>
      <c r="G27" s="219">
        <v>0</v>
      </c>
      <c r="H27" s="219">
        <v>0</v>
      </c>
      <c r="I27" s="219">
        <v>0</v>
      </c>
    </row>
    <row r="28" spans="1:9" ht="60">
      <c r="A28" s="138" t="s">
        <v>111</v>
      </c>
      <c r="B28" s="11">
        <v>250</v>
      </c>
      <c r="C28" s="11">
        <v>0</v>
      </c>
      <c r="D28" s="218">
        <f>SUM(E28+F28)</f>
        <v>1200</v>
      </c>
      <c r="E28" s="219">
        <v>0</v>
      </c>
      <c r="F28" s="219">
        <v>1200</v>
      </c>
      <c r="G28" s="219">
        <v>0</v>
      </c>
      <c r="H28" s="219">
        <v>0</v>
      </c>
      <c r="I28" s="219">
        <v>0</v>
      </c>
    </row>
    <row r="29" spans="1:9" ht="36">
      <c r="A29" s="138" t="s">
        <v>112</v>
      </c>
      <c r="B29" s="11">
        <v>260</v>
      </c>
      <c r="C29" s="11" t="s">
        <v>32</v>
      </c>
      <c r="D29" s="218">
        <f>SUM(E29+I29+F29)</f>
        <v>5338525</v>
      </c>
      <c r="E29" s="221">
        <f>SUM(E30:E37)</f>
        <v>3498525</v>
      </c>
      <c r="F29" s="221">
        <f>SUM(F30:F37)</f>
        <v>0</v>
      </c>
      <c r="G29" s="219" t="s">
        <v>32</v>
      </c>
      <c r="H29" s="219" t="s">
        <v>32</v>
      </c>
      <c r="I29" s="221">
        <f>SUM(I30:I37)</f>
        <v>1840000</v>
      </c>
    </row>
    <row r="30" spans="1:9" ht="14.25">
      <c r="A30" s="140" t="s">
        <v>122</v>
      </c>
      <c r="B30" s="11">
        <v>261</v>
      </c>
      <c r="C30" s="11">
        <v>0</v>
      </c>
      <c r="D30" s="218">
        <f t="shared" si="0"/>
        <v>9788</v>
      </c>
      <c r="E30" s="219">
        <v>9788</v>
      </c>
      <c r="F30" s="219">
        <v>0</v>
      </c>
      <c r="G30" s="219">
        <v>0</v>
      </c>
      <c r="H30" s="219">
        <v>0</v>
      </c>
      <c r="I30" s="219">
        <v>0</v>
      </c>
    </row>
    <row r="31" spans="1:9" ht="24">
      <c r="A31" s="140" t="s">
        <v>123</v>
      </c>
      <c r="B31" s="11">
        <v>262</v>
      </c>
      <c r="C31" s="11">
        <v>0</v>
      </c>
      <c r="D31" s="218">
        <f t="shared" si="0"/>
        <v>0</v>
      </c>
      <c r="E31" s="219">
        <v>0</v>
      </c>
      <c r="F31" s="219">
        <v>0</v>
      </c>
      <c r="G31" s="219">
        <v>0</v>
      </c>
      <c r="H31" s="219">
        <v>0</v>
      </c>
      <c r="I31" s="219">
        <v>0</v>
      </c>
    </row>
    <row r="32" spans="1:9" ht="24">
      <c r="A32" s="140" t="s">
        <v>124</v>
      </c>
      <c r="B32" s="11">
        <v>263</v>
      </c>
      <c r="C32" s="11">
        <v>0</v>
      </c>
      <c r="D32" s="218">
        <f t="shared" si="0"/>
        <v>2353893</v>
      </c>
      <c r="E32" s="219">
        <v>2353893</v>
      </c>
      <c r="F32" s="219">
        <v>0</v>
      </c>
      <c r="G32" s="219">
        <v>0</v>
      </c>
      <c r="H32" s="219">
        <v>0</v>
      </c>
      <c r="I32" s="219">
        <v>0</v>
      </c>
    </row>
    <row r="33" spans="1:9" ht="24">
      <c r="A33" s="140" t="s">
        <v>125</v>
      </c>
      <c r="B33" s="11">
        <v>264</v>
      </c>
      <c r="C33" s="11">
        <v>0</v>
      </c>
      <c r="D33" s="218">
        <f t="shared" si="0"/>
        <v>0</v>
      </c>
      <c r="E33" s="219">
        <v>0</v>
      </c>
      <c r="F33" s="219">
        <v>0</v>
      </c>
      <c r="G33" s="219">
        <v>0</v>
      </c>
      <c r="H33" s="219">
        <v>0</v>
      </c>
      <c r="I33" s="219">
        <v>0</v>
      </c>
    </row>
    <row r="34" spans="1:9" ht="36">
      <c r="A34" s="140" t="s">
        <v>126</v>
      </c>
      <c r="B34" s="11">
        <v>265</v>
      </c>
      <c r="C34" s="11">
        <v>0</v>
      </c>
      <c r="D34" s="218">
        <f>SUM(E34+I34+F34)</f>
        <v>301194</v>
      </c>
      <c r="E34" s="219">
        <v>165194</v>
      </c>
      <c r="F34" s="219"/>
      <c r="G34" s="219">
        <v>0</v>
      </c>
      <c r="H34" s="219">
        <v>0</v>
      </c>
      <c r="I34" s="219">
        <v>136000</v>
      </c>
    </row>
    <row r="35" spans="1:9" ht="24">
      <c r="A35" s="140" t="s">
        <v>127</v>
      </c>
      <c r="B35" s="11">
        <v>266</v>
      </c>
      <c r="C35" s="11">
        <v>0</v>
      </c>
      <c r="D35" s="218">
        <f>SUM(E35+I35+F35)</f>
        <v>173239</v>
      </c>
      <c r="E35" s="219">
        <v>173239</v>
      </c>
      <c r="F35" s="219"/>
      <c r="G35" s="219">
        <v>0</v>
      </c>
      <c r="H35" s="219">
        <v>0</v>
      </c>
      <c r="I35" s="219">
        <v>0</v>
      </c>
    </row>
    <row r="36" spans="1:9" ht="36">
      <c r="A36" s="140" t="s">
        <v>128</v>
      </c>
      <c r="B36" s="11">
        <v>267</v>
      </c>
      <c r="C36" s="11">
        <v>0</v>
      </c>
      <c r="D36" s="218">
        <f t="shared" si="0"/>
        <v>80000</v>
      </c>
      <c r="E36" s="219">
        <v>0</v>
      </c>
      <c r="F36" s="219">
        <v>0</v>
      </c>
      <c r="G36" s="219">
        <v>0</v>
      </c>
      <c r="H36" s="219">
        <v>0</v>
      </c>
      <c r="I36" s="219">
        <v>80000</v>
      </c>
    </row>
    <row r="37" spans="1:9" ht="36">
      <c r="A37" s="140" t="s">
        <v>129</v>
      </c>
      <c r="B37" s="11">
        <v>268</v>
      </c>
      <c r="C37" s="11">
        <v>0</v>
      </c>
      <c r="D37" s="218">
        <f t="shared" si="0"/>
        <v>2420411</v>
      </c>
      <c r="E37" s="219">
        <v>796411</v>
      </c>
      <c r="F37" s="219">
        <v>0</v>
      </c>
      <c r="G37" s="219">
        <v>0</v>
      </c>
      <c r="H37" s="219">
        <v>0</v>
      </c>
      <c r="I37" s="219">
        <v>1624000</v>
      </c>
    </row>
    <row r="38" spans="1:9" ht="36">
      <c r="A38" s="133" t="s">
        <v>130</v>
      </c>
      <c r="B38" s="10">
        <v>300</v>
      </c>
      <c r="C38" s="11">
        <v>0</v>
      </c>
      <c r="D38" s="219">
        <v>0</v>
      </c>
      <c r="E38" s="219">
        <v>0</v>
      </c>
      <c r="F38" s="219">
        <v>0</v>
      </c>
      <c r="G38" s="219">
        <v>0</v>
      </c>
      <c r="H38" s="219">
        <v>0</v>
      </c>
      <c r="I38" s="219">
        <v>0</v>
      </c>
    </row>
    <row r="39" spans="1:9" ht="24">
      <c r="A39" s="142" t="s">
        <v>131</v>
      </c>
      <c r="B39" s="11">
        <v>310</v>
      </c>
      <c r="C39" s="11">
        <v>0</v>
      </c>
      <c r="D39" s="219">
        <v>0</v>
      </c>
      <c r="E39" s="219">
        <v>0</v>
      </c>
      <c r="F39" s="219">
        <v>0</v>
      </c>
      <c r="G39" s="219">
        <v>0</v>
      </c>
      <c r="H39" s="219">
        <v>0</v>
      </c>
      <c r="I39" s="219">
        <v>0</v>
      </c>
    </row>
    <row r="40" spans="1:9" ht="14.25">
      <c r="A40" s="142" t="s">
        <v>132</v>
      </c>
      <c r="B40" s="11">
        <v>320</v>
      </c>
      <c r="C40" s="11">
        <v>0</v>
      </c>
      <c r="D40" s="219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</row>
    <row r="41" spans="1:9" ht="36">
      <c r="A41" s="133" t="s">
        <v>135</v>
      </c>
      <c r="B41" s="10">
        <v>400</v>
      </c>
      <c r="C41" s="11">
        <v>0</v>
      </c>
      <c r="D41" s="219">
        <v>0</v>
      </c>
      <c r="E41" s="219">
        <v>0</v>
      </c>
      <c r="F41" s="219">
        <v>0</v>
      </c>
      <c r="G41" s="219">
        <v>0</v>
      </c>
      <c r="H41" s="219">
        <v>0</v>
      </c>
      <c r="I41" s="219">
        <v>0</v>
      </c>
    </row>
    <row r="42" spans="1:9" ht="24">
      <c r="A42" s="142" t="s">
        <v>133</v>
      </c>
      <c r="B42" s="11">
        <v>410</v>
      </c>
      <c r="C42" s="11">
        <v>0</v>
      </c>
      <c r="D42" s="219">
        <v>0</v>
      </c>
      <c r="E42" s="219">
        <v>0</v>
      </c>
      <c r="F42" s="219">
        <v>0</v>
      </c>
      <c r="G42" s="219">
        <v>0</v>
      </c>
      <c r="H42" s="219">
        <v>0</v>
      </c>
      <c r="I42" s="219">
        <v>0</v>
      </c>
    </row>
    <row r="43" spans="1:9" ht="14.25">
      <c r="A43" s="142" t="s">
        <v>134</v>
      </c>
      <c r="B43" s="11">
        <v>420</v>
      </c>
      <c r="C43" s="11">
        <v>0</v>
      </c>
      <c r="D43" s="219">
        <v>0</v>
      </c>
      <c r="E43" s="219">
        <v>0</v>
      </c>
      <c r="F43" s="219">
        <v>0</v>
      </c>
      <c r="G43" s="219">
        <v>0</v>
      </c>
      <c r="H43" s="219">
        <v>0</v>
      </c>
      <c r="I43" s="219">
        <v>0</v>
      </c>
    </row>
    <row r="44" spans="1:9" ht="24">
      <c r="A44" s="133" t="s">
        <v>136</v>
      </c>
      <c r="B44" s="10">
        <v>500</v>
      </c>
      <c r="C44" s="11">
        <v>0</v>
      </c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</row>
    <row r="45" spans="1:9" ht="24">
      <c r="A45" s="133" t="s">
        <v>50</v>
      </c>
      <c r="B45" s="10">
        <v>600</v>
      </c>
      <c r="C45" s="11">
        <v>0</v>
      </c>
      <c r="D45" s="219">
        <v>0</v>
      </c>
      <c r="E45" s="219">
        <v>0</v>
      </c>
      <c r="F45" s="219">
        <v>0</v>
      </c>
      <c r="G45" s="219">
        <v>0</v>
      </c>
      <c r="H45" s="219">
        <v>0</v>
      </c>
      <c r="I45" s="219">
        <v>0</v>
      </c>
    </row>
  </sheetData>
  <mergeCells count="4">
    <mergeCell ref="A2:I2"/>
    <mergeCell ref="B3:B5"/>
    <mergeCell ref="D3:I3"/>
    <mergeCell ref="E4:I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5"/>
  <sheetViews>
    <sheetView topLeftCell="A16" workbookViewId="0">
      <selection activeCell="K22" sqref="K22"/>
    </sheetView>
  </sheetViews>
  <sheetFormatPr defaultRowHeight="12.75"/>
  <cols>
    <col min="1" max="1" width="24.1640625" customWidth="1"/>
    <col min="2" max="2" width="9.33203125" bestFit="1" customWidth="1"/>
    <col min="3" max="3" width="11.1640625" customWidth="1"/>
    <col min="4" max="4" width="16.33203125" customWidth="1"/>
    <col min="5" max="5" width="20.1640625" customWidth="1"/>
    <col min="6" max="6" width="11.83203125" customWidth="1"/>
    <col min="7" max="7" width="8.83203125" bestFit="1" customWidth="1"/>
    <col min="8" max="8" width="8.6640625" bestFit="1" customWidth="1"/>
    <col min="9" max="9" width="11.6640625" customWidth="1"/>
  </cols>
  <sheetData>
    <row r="1" spans="1:9">
      <c r="A1" s="130" t="s">
        <v>0</v>
      </c>
      <c r="B1" s="131"/>
      <c r="C1" s="131"/>
      <c r="D1" s="131"/>
      <c r="E1" s="131"/>
      <c r="F1" s="131"/>
      <c r="G1" s="131"/>
      <c r="H1" s="131"/>
      <c r="I1" s="132" t="s">
        <v>103</v>
      </c>
    </row>
    <row r="2" spans="1:9" ht="30.6" customHeight="1">
      <c r="A2" s="406" t="s">
        <v>488</v>
      </c>
      <c r="B2" s="406"/>
      <c r="C2" s="406"/>
      <c r="D2" s="406"/>
      <c r="E2" s="406"/>
      <c r="F2" s="406"/>
      <c r="G2" s="406"/>
      <c r="H2" s="406"/>
      <c r="I2" s="406"/>
    </row>
    <row r="3" spans="1:9" ht="13.15" customHeight="1">
      <c r="A3" s="413" t="s">
        <v>10</v>
      </c>
      <c r="B3" s="413" t="s">
        <v>11</v>
      </c>
      <c r="C3" s="413" t="s">
        <v>12</v>
      </c>
      <c r="D3" s="413" t="s">
        <v>13</v>
      </c>
      <c r="E3" s="413"/>
      <c r="F3" s="413"/>
      <c r="G3" s="413"/>
      <c r="H3" s="413"/>
      <c r="I3" s="413"/>
    </row>
    <row r="4" spans="1:9">
      <c r="A4" s="414" t="s">
        <v>0</v>
      </c>
      <c r="B4" s="414" t="s">
        <v>0</v>
      </c>
      <c r="C4" s="414" t="s">
        <v>0</v>
      </c>
      <c r="D4" s="413" t="s">
        <v>14</v>
      </c>
      <c r="E4" s="413" t="s">
        <v>15</v>
      </c>
      <c r="F4" s="413"/>
      <c r="G4" s="413"/>
      <c r="H4" s="413"/>
      <c r="I4" s="413"/>
    </row>
    <row r="5" spans="1:9" ht="156">
      <c r="A5" s="414" t="s">
        <v>0</v>
      </c>
      <c r="B5" s="414" t="s">
        <v>0</v>
      </c>
      <c r="C5" s="414" t="s">
        <v>0</v>
      </c>
      <c r="D5" s="414" t="s">
        <v>0</v>
      </c>
      <c r="E5" s="161" t="s">
        <v>16</v>
      </c>
      <c r="F5" s="161" t="s">
        <v>17</v>
      </c>
      <c r="G5" s="161" t="s">
        <v>18</v>
      </c>
      <c r="H5" s="161" t="s">
        <v>19</v>
      </c>
      <c r="I5" s="161" t="s">
        <v>20</v>
      </c>
    </row>
    <row r="6" spans="1:9">
      <c r="A6" s="161" t="s">
        <v>21</v>
      </c>
      <c r="B6" s="161" t="s">
        <v>22</v>
      </c>
      <c r="C6" s="161" t="s">
        <v>23</v>
      </c>
      <c r="D6" s="161" t="s">
        <v>24</v>
      </c>
      <c r="E6" s="161" t="s">
        <v>25</v>
      </c>
      <c r="F6" s="161" t="s">
        <v>26</v>
      </c>
      <c r="G6" s="161">
        <v>7</v>
      </c>
      <c r="H6" s="161" t="s">
        <v>28</v>
      </c>
      <c r="I6" s="161" t="s">
        <v>29</v>
      </c>
    </row>
    <row r="7" spans="1:9" ht="24">
      <c r="A7" s="133" t="s">
        <v>30</v>
      </c>
      <c r="B7" s="212" t="s">
        <v>31</v>
      </c>
      <c r="C7" s="211" t="s">
        <v>32</v>
      </c>
      <c r="D7" s="134">
        <f>SUM(E7+I7+D12)</f>
        <v>20316755.34</v>
      </c>
      <c r="E7" s="134">
        <f>SUM(E9)</f>
        <v>17875842</v>
      </c>
      <c r="F7" s="137">
        <f>SUM(F12)</f>
        <v>480913.34</v>
      </c>
      <c r="G7" s="134"/>
      <c r="H7" s="134"/>
      <c r="I7" s="135">
        <f>SUM(I9+I13)</f>
        <v>1960000</v>
      </c>
    </row>
    <row r="8" spans="1:9" ht="24">
      <c r="A8" s="136" t="s">
        <v>33</v>
      </c>
      <c r="B8" s="211" t="s">
        <v>34</v>
      </c>
      <c r="C8" s="211">
        <v>0</v>
      </c>
      <c r="D8" s="134"/>
      <c r="E8" s="137" t="s">
        <v>32</v>
      </c>
      <c r="F8" s="137" t="s">
        <v>32</v>
      </c>
      <c r="G8" s="137" t="s">
        <v>32</v>
      </c>
      <c r="H8" s="137" t="s">
        <v>32</v>
      </c>
      <c r="I8" s="137"/>
    </row>
    <row r="9" spans="1:9" ht="24">
      <c r="A9" s="136" t="s">
        <v>35</v>
      </c>
      <c r="B9" s="211" t="s">
        <v>36</v>
      </c>
      <c r="C9" s="211">
        <v>0</v>
      </c>
      <c r="D9" s="134">
        <f t="shared" ref="D9:D37" si="0">SUM(E9+I9)</f>
        <v>19835842</v>
      </c>
      <c r="E9" s="137">
        <f>SUM(E15)</f>
        <v>17875842</v>
      </c>
      <c r="F9" s="137" t="s">
        <v>32</v>
      </c>
      <c r="G9" s="137" t="s">
        <v>32</v>
      </c>
      <c r="H9" s="137"/>
      <c r="I9" s="137">
        <v>1960000</v>
      </c>
    </row>
    <row r="10" spans="1:9" ht="48">
      <c r="A10" s="136" t="s">
        <v>38</v>
      </c>
      <c r="B10" s="211" t="s">
        <v>37</v>
      </c>
      <c r="C10" s="211">
        <v>0</v>
      </c>
      <c r="D10" s="134">
        <v>0</v>
      </c>
      <c r="E10" s="137" t="s">
        <v>32</v>
      </c>
      <c r="F10" s="137" t="s">
        <v>32</v>
      </c>
      <c r="G10" s="137" t="s">
        <v>32</v>
      </c>
      <c r="H10" s="137" t="s">
        <v>32</v>
      </c>
      <c r="I10" s="137">
        <v>0</v>
      </c>
    </row>
    <row r="11" spans="1:9" ht="120">
      <c r="A11" s="136" t="s">
        <v>39</v>
      </c>
      <c r="B11" s="211" t="s">
        <v>40</v>
      </c>
      <c r="C11" s="211">
        <v>0</v>
      </c>
      <c r="D11" s="134">
        <v>0</v>
      </c>
      <c r="E11" s="137" t="s">
        <v>32</v>
      </c>
      <c r="F11" s="137" t="s">
        <v>32</v>
      </c>
      <c r="G11" s="137" t="s">
        <v>32</v>
      </c>
      <c r="H11" s="137" t="s">
        <v>32</v>
      </c>
      <c r="I11" s="137">
        <v>0</v>
      </c>
    </row>
    <row r="12" spans="1:9" ht="36">
      <c r="A12" s="136" t="s">
        <v>41</v>
      </c>
      <c r="B12" s="211" t="s">
        <v>42</v>
      </c>
      <c r="C12" s="211">
        <v>0</v>
      </c>
      <c r="D12" s="137">
        <f>SUM(F12)</f>
        <v>480913.34</v>
      </c>
      <c r="E12" s="137" t="s">
        <v>32</v>
      </c>
      <c r="F12" s="137">
        <f>SUM(F15)</f>
        <v>480913.34</v>
      </c>
      <c r="G12" s="137"/>
      <c r="H12" s="137" t="s">
        <v>32</v>
      </c>
      <c r="I12" s="137" t="s">
        <v>32</v>
      </c>
    </row>
    <row r="13" spans="1:9">
      <c r="A13" s="136" t="s">
        <v>43</v>
      </c>
      <c r="B13" s="211" t="s">
        <v>44</v>
      </c>
      <c r="C13" s="211">
        <v>0</v>
      </c>
      <c r="D13" s="134">
        <f>SUM(I13)</f>
        <v>0</v>
      </c>
      <c r="E13" s="137" t="s">
        <v>32</v>
      </c>
      <c r="F13" s="137" t="s">
        <v>32</v>
      </c>
      <c r="G13" s="137" t="s">
        <v>32</v>
      </c>
      <c r="H13" s="137" t="s">
        <v>32</v>
      </c>
      <c r="I13" s="137">
        <v>0</v>
      </c>
    </row>
    <row r="14" spans="1:9" ht="24">
      <c r="A14" s="136" t="s">
        <v>45</v>
      </c>
      <c r="B14" s="211" t="s">
        <v>46</v>
      </c>
      <c r="C14" s="211" t="s">
        <v>105</v>
      </c>
      <c r="D14" s="134"/>
      <c r="E14" s="137" t="s">
        <v>32</v>
      </c>
      <c r="F14" s="137" t="s">
        <v>32</v>
      </c>
      <c r="G14" s="137" t="s">
        <v>32</v>
      </c>
      <c r="H14" s="137" t="s">
        <v>32</v>
      </c>
      <c r="I14" s="137">
        <v>0</v>
      </c>
    </row>
    <row r="15" spans="1:9" ht="24">
      <c r="A15" s="133" t="s">
        <v>47</v>
      </c>
      <c r="B15" s="212" t="s">
        <v>48</v>
      </c>
      <c r="C15" s="211" t="s">
        <v>32</v>
      </c>
      <c r="D15" s="135">
        <f>SUM(E15+F15+I15)</f>
        <v>20316755.34</v>
      </c>
      <c r="E15" s="135">
        <f>SUM(E16+E23+E29)</f>
        <v>17875842</v>
      </c>
      <c r="F15" s="135">
        <f>SUM(F22+F35+F34+F28)</f>
        <v>480913.34</v>
      </c>
      <c r="G15" s="135" t="s">
        <v>32</v>
      </c>
      <c r="H15" s="135" t="s">
        <v>32</v>
      </c>
      <c r="I15" s="135">
        <f>SUM(I16+I23+I28+I29)</f>
        <v>1960000</v>
      </c>
    </row>
    <row r="16" spans="1:9" ht="24">
      <c r="A16" s="138" t="s">
        <v>107</v>
      </c>
      <c r="B16" s="211">
        <v>210</v>
      </c>
      <c r="C16" s="211">
        <v>0</v>
      </c>
      <c r="D16" s="134">
        <f t="shared" si="0"/>
        <v>13839847</v>
      </c>
      <c r="E16" s="137">
        <f>SUM(E17+E20+E21)</f>
        <v>13719847</v>
      </c>
      <c r="F16" s="137"/>
      <c r="G16" s="137">
        <v>0</v>
      </c>
      <c r="H16" s="137">
        <v>0</v>
      </c>
      <c r="I16" s="137">
        <f>SUM(I17)</f>
        <v>120000</v>
      </c>
    </row>
    <row r="17" spans="1:9" ht="60">
      <c r="A17" s="140" t="s">
        <v>106</v>
      </c>
      <c r="B17" s="211">
        <v>211</v>
      </c>
      <c r="C17" s="211">
        <v>0</v>
      </c>
      <c r="D17" s="134">
        <f t="shared" si="0"/>
        <v>13839847</v>
      </c>
      <c r="E17" s="137">
        <f>SUM(E18+E19)</f>
        <v>13719847</v>
      </c>
      <c r="F17" s="137">
        <v>0</v>
      </c>
      <c r="G17" s="137">
        <v>0</v>
      </c>
      <c r="H17" s="137">
        <v>0</v>
      </c>
      <c r="I17" s="137">
        <f>SUM(I18:I19)</f>
        <v>120000</v>
      </c>
    </row>
    <row r="18" spans="1:9" ht="24">
      <c r="A18" s="141" t="s">
        <v>115</v>
      </c>
      <c r="B18" s="211" t="s">
        <v>116</v>
      </c>
      <c r="C18" s="211">
        <v>0</v>
      </c>
      <c r="D18" s="134">
        <f t="shared" si="0"/>
        <v>10653805.68</v>
      </c>
      <c r="E18" s="137">
        <v>10561639.779999999</v>
      </c>
      <c r="F18" s="137">
        <v>0</v>
      </c>
      <c r="G18" s="137">
        <v>0</v>
      </c>
      <c r="H18" s="137">
        <v>0</v>
      </c>
      <c r="I18" s="137">
        <v>92165.9</v>
      </c>
    </row>
    <row r="19" spans="1:9" ht="177.75" customHeight="1">
      <c r="A19" s="141" t="s">
        <v>117</v>
      </c>
      <c r="B19" s="211" t="s">
        <v>118</v>
      </c>
      <c r="C19" s="211">
        <v>0</v>
      </c>
      <c r="D19" s="134">
        <f t="shared" si="0"/>
        <v>3186041.3200000003</v>
      </c>
      <c r="E19" s="137">
        <v>3158207.22</v>
      </c>
      <c r="F19" s="137">
        <v>0</v>
      </c>
      <c r="G19" s="137">
        <v>0</v>
      </c>
      <c r="H19" s="137">
        <v>0</v>
      </c>
      <c r="I19" s="137">
        <v>27834.1</v>
      </c>
    </row>
    <row r="20" spans="1:9" ht="60">
      <c r="A20" s="140" t="s">
        <v>113</v>
      </c>
      <c r="B20" s="211">
        <v>212</v>
      </c>
      <c r="C20" s="211">
        <v>0</v>
      </c>
      <c r="D20" s="134">
        <f t="shared" si="0"/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</row>
    <row r="21" spans="1:9" ht="48">
      <c r="A21" s="140" t="s">
        <v>114</v>
      </c>
      <c r="B21" s="211">
        <v>213</v>
      </c>
      <c r="C21" s="211">
        <v>0</v>
      </c>
      <c r="D21" s="134">
        <f t="shared" si="0"/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</row>
    <row r="22" spans="1:9" ht="24">
      <c r="A22" s="138" t="s">
        <v>108</v>
      </c>
      <c r="B22" s="211">
        <v>220</v>
      </c>
      <c r="C22" s="211">
        <v>0</v>
      </c>
      <c r="D22" s="135">
        <f>SUM(F22)</f>
        <v>480913.34</v>
      </c>
      <c r="E22" s="135">
        <v>0</v>
      </c>
      <c r="F22" s="135">
        <v>480913.34</v>
      </c>
      <c r="G22" s="135">
        <v>0</v>
      </c>
      <c r="H22" s="135">
        <v>0</v>
      </c>
      <c r="I22" s="135">
        <v>0</v>
      </c>
    </row>
    <row r="23" spans="1:9" ht="36">
      <c r="A23" s="138" t="s">
        <v>109</v>
      </c>
      <c r="B23" s="211">
        <v>230</v>
      </c>
      <c r="C23" s="211">
        <v>0</v>
      </c>
      <c r="D23" s="135">
        <f t="shared" si="0"/>
        <v>657470</v>
      </c>
      <c r="E23" s="135">
        <f>SUM(E24:E26)</f>
        <v>657470</v>
      </c>
      <c r="F23" s="135">
        <v>0</v>
      </c>
      <c r="G23" s="135">
        <v>0</v>
      </c>
      <c r="H23" s="135">
        <v>0</v>
      </c>
      <c r="I23" s="135">
        <f>SUM(I24:I26)</f>
        <v>0</v>
      </c>
    </row>
    <row r="24" spans="1:9" ht="36">
      <c r="A24" s="140" t="s">
        <v>119</v>
      </c>
      <c r="B24" s="211">
        <v>231</v>
      </c>
      <c r="C24" s="211">
        <v>0</v>
      </c>
      <c r="D24" s="134">
        <f t="shared" si="0"/>
        <v>424848</v>
      </c>
      <c r="E24" s="137">
        <v>424848</v>
      </c>
      <c r="F24" s="137">
        <v>0</v>
      </c>
      <c r="G24" s="137">
        <v>0</v>
      </c>
      <c r="H24" s="137">
        <v>0</v>
      </c>
      <c r="I24" s="137">
        <v>0</v>
      </c>
    </row>
    <row r="25" spans="1:9" ht="24">
      <c r="A25" s="140" t="s">
        <v>120</v>
      </c>
      <c r="B25" s="211">
        <v>232</v>
      </c>
      <c r="C25" s="211">
        <v>0</v>
      </c>
      <c r="D25" s="134">
        <f t="shared" si="0"/>
        <v>228417</v>
      </c>
      <c r="E25" s="137">
        <v>228417</v>
      </c>
      <c r="F25" s="137">
        <v>0</v>
      </c>
      <c r="G25" s="137">
        <v>0</v>
      </c>
      <c r="H25" s="137">
        <v>0</v>
      </c>
      <c r="I25" s="137">
        <v>0</v>
      </c>
    </row>
    <row r="26" spans="1:9" ht="24">
      <c r="A26" s="140" t="s">
        <v>121</v>
      </c>
      <c r="B26" s="211">
        <v>233</v>
      </c>
      <c r="C26" s="211">
        <v>0</v>
      </c>
      <c r="D26" s="134">
        <f t="shared" si="0"/>
        <v>4205</v>
      </c>
      <c r="E26" s="137">
        <v>4205</v>
      </c>
      <c r="F26" s="137">
        <v>0</v>
      </c>
      <c r="G26" s="137">
        <v>0</v>
      </c>
      <c r="H26" s="137">
        <v>0</v>
      </c>
      <c r="I26" s="137">
        <v>0</v>
      </c>
    </row>
    <row r="27" spans="1:9" ht="36">
      <c r="A27" s="138" t="s">
        <v>110</v>
      </c>
      <c r="B27" s="211">
        <v>240</v>
      </c>
      <c r="C27" s="211">
        <v>0</v>
      </c>
      <c r="D27" s="134">
        <f t="shared" si="0"/>
        <v>0</v>
      </c>
      <c r="E27" s="137">
        <v>0</v>
      </c>
      <c r="F27" s="137">
        <v>0</v>
      </c>
      <c r="G27" s="137">
        <v>0</v>
      </c>
      <c r="H27" s="137">
        <v>0</v>
      </c>
      <c r="I27" s="137">
        <v>0</v>
      </c>
    </row>
    <row r="28" spans="1:9" ht="48">
      <c r="A28" s="138" t="s">
        <v>111</v>
      </c>
      <c r="B28" s="211">
        <v>250</v>
      </c>
      <c r="C28" s="211">
        <v>0</v>
      </c>
      <c r="D28" s="134">
        <f>SUM(E28+F28)</f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</row>
    <row r="29" spans="1:9" ht="36">
      <c r="A29" s="138" t="s">
        <v>112</v>
      </c>
      <c r="B29" s="211">
        <v>260</v>
      </c>
      <c r="C29" s="211" t="s">
        <v>32</v>
      </c>
      <c r="D29" s="134">
        <f>SUM(E29+I29+F29)</f>
        <v>5338525</v>
      </c>
      <c r="E29" s="139">
        <f>SUM(E30:E37)</f>
        <v>3498525</v>
      </c>
      <c r="F29" s="139">
        <f>SUM(F30:F37)</f>
        <v>0</v>
      </c>
      <c r="G29" s="137" t="s">
        <v>32</v>
      </c>
      <c r="H29" s="137" t="s">
        <v>32</v>
      </c>
      <c r="I29" s="139">
        <f>SUM(I30:I37)</f>
        <v>1840000</v>
      </c>
    </row>
    <row r="30" spans="1:9">
      <c r="A30" s="140" t="s">
        <v>122</v>
      </c>
      <c r="B30" s="211">
        <v>261</v>
      </c>
      <c r="C30" s="211">
        <v>0</v>
      </c>
      <c r="D30" s="134">
        <f t="shared" si="0"/>
        <v>9788</v>
      </c>
      <c r="E30" s="137">
        <v>9788</v>
      </c>
      <c r="F30" s="137">
        <v>0</v>
      </c>
      <c r="G30" s="137">
        <v>0</v>
      </c>
      <c r="H30" s="137">
        <v>0</v>
      </c>
      <c r="I30" s="137">
        <v>0</v>
      </c>
    </row>
    <row r="31" spans="1:9" ht="24">
      <c r="A31" s="140" t="s">
        <v>123</v>
      </c>
      <c r="B31" s="211">
        <v>262</v>
      </c>
      <c r="C31" s="211">
        <v>0</v>
      </c>
      <c r="D31" s="134">
        <f t="shared" si="0"/>
        <v>0</v>
      </c>
      <c r="E31" s="137">
        <v>0</v>
      </c>
      <c r="F31" s="137">
        <v>0</v>
      </c>
      <c r="G31" s="137">
        <v>0</v>
      </c>
      <c r="H31" s="137">
        <v>0</v>
      </c>
      <c r="I31" s="137">
        <v>0</v>
      </c>
    </row>
    <row r="32" spans="1:9" ht="24">
      <c r="A32" s="140" t="s">
        <v>124</v>
      </c>
      <c r="B32" s="211">
        <v>263</v>
      </c>
      <c r="C32" s="211">
        <v>0</v>
      </c>
      <c r="D32" s="134">
        <f t="shared" si="0"/>
        <v>2353893</v>
      </c>
      <c r="E32" s="137">
        <v>2353893</v>
      </c>
      <c r="F32" s="137">
        <v>0</v>
      </c>
      <c r="G32" s="137">
        <v>0</v>
      </c>
      <c r="H32" s="137">
        <v>0</v>
      </c>
      <c r="I32" s="137">
        <v>0</v>
      </c>
    </row>
    <row r="33" spans="1:9" ht="24">
      <c r="A33" s="140" t="s">
        <v>125</v>
      </c>
      <c r="B33" s="211">
        <v>264</v>
      </c>
      <c r="C33" s="211">
        <v>0</v>
      </c>
      <c r="D33" s="134">
        <f t="shared" si="0"/>
        <v>0</v>
      </c>
      <c r="E33" s="137">
        <v>0</v>
      </c>
      <c r="F33" s="137">
        <v>0</v>
      </c>
      <c r="G33" s="137">
        <v>0</v>
      </c>
      <c r="H33" s="137">
        <v>0</v>
      </c>
      <c r="I33" s="137">
        <v>0</v>
      </c>
    </row>
    <row r="34" spans="1:9" ht="36">
      <c r="A34" s="140" t="s">
        <v>126</v>
      </c>
      <c r="B34" s="211">
        <v>265</v>
      </c>
      <c r="C34" s="211">
        <v>0</v>
      </c>
      <c r="D34" s="134">
        <f>SUM(E34+I34+F34)</f>
        <v>301194</v>
      </c>
      <c r="E34" s="137">
        <v>165194</v>
      </c>
      <c r="F34" s="137"/>
      <c r="G34" s="137">
        <v>0</v>
      </c>
      <c r="H34" s="137">
        <v>0</v>
      </c>
      <c r="I34" s="137">
        <v>136000</v>
      </c>
    </row>
    <row r="35" spans="1:9" ht="24">
      <c r="A35" s="140" t="s">
        <v>127</v>
      </c>
      <c r="B35" s="211">
        <v>266</v>
      </c>
      <c r="C35" s="211">
        <v>0</v>
      </c>
      <c r="D35" s="134">
        <f>SUM(E35+I35+F35)</f>
        <v>173239</v>
      </c>
      <c r="E35" s="137">
        <v>173239</v>
      </c>
      <c r="F35" s="137"/>
      <c r="G35" s="137">
        <v>0</v>
      </c>
      <c r="H35" s="137">
        <v>0</v>
      </c>
      <c r="I35" s="137">
        <v>0</v>
      </c>
    </row>
    <row r="36" spans="1:9" ht="24">
      <c r="A36" s="140" t="s">
        <v>128</v>
      </c>
      <c r="B36" s="211">
        <v>267</v>
      </c>
      <c r="C36" s="211">
        <v>0</v>
      </c>
      <c r="D36" s="134">
        <f t="shared" si="0"/>
        <v>80000</v>
      </c>
      <c r="E36" s="137">
        <v>0</v>
      </c>
      <c r="F36" s="137">
        <v>0</v>
      </c>
      <c r="G36" s="137">
        <v>0</v>
      </c>
      <c r="H36" s="137">
        <v>0</v>
      </c>
      <c r="I36" s="137">
        <v>80000</v>
      </c>
    </row>
    <row r="37" spans="1:9" ht="36">
      <c r="A37" s="140" t="s">
        <v>129</v>
      </c>
      <c r="B37" s="211">
        <v>268</v>
      </c>
      <c r="C37" s="211">
        <v>0</v>
      </c>
      <c r="D37" s="134">
        <f t="shared" si="0"/>
        <v>2420411</v>
      </c>
      <c r="E37" s="137">
        <v>796411</v>
      </c>
      <c r="F37" s="137">
        <v>0</v>
      </c>
      <c r="G37" s="137">
        <v>0</v>
      </c>
      <c r="H37" s="137">
        <v>0</v>
      </c>
      <c r="I37" s="137">
        <v>1624000</v>
      </c>
    </row>
    <row r="38" spans="1:9" ht="36">
      <c r="A38" s="133" t="s">
        <v>130</v>
      </c>
      <c r="B38" s="212">
        <v>300</v>
      </c>
      <c r="C38" s="211">
        <v>0</v>
      </c>
      <c r="D38" s="137">
        <v>0</v>
      </c>
      <c r="E38" s="137">
        <v>0</v>
      </c>
      <c r="F38" s="137">
        <v>0</v>
      </c>
      <c r="G38" s="137">
        <v>0</v>
      </c>
      <c r="H38" s="137">
        <v>0</v>
      </c>
      <c r="I38" s="137">
        <v>0</v>
      </c>
    </row>
    <row r="39" spans="1:9" ht="24">
      <c r="A39" s="142" t="s">
        <v>131</v>
      </c>
      <c r="B39" s="211">
        <v>310</v>
      </c>
      <c r="C39" s="211">
        <v>0</v>
      </c>
      <c r="D39" s="137">
        <v>0</v>
      </c>
      <c r="E39" s="137">
        <v>0</v>
      </c>
      <c r="F39" s="137">
        <v>0</v>
      </c>
      <c r="G39" s="137">
        <v>0</v>
      </c>
      <c r="H39" s="137">
        <v>0</v>
      </c>
      <c r="I39" s="137">
        <v>0</v>
      </c>
    </row>
    <row r="40" spans="1:9">
      <c r="A40" s="142" t="s">
        <v>132</v>
      </c>
      <c r="B40" s="211">
        <v>320</v>
      </c>
      <c r="C40" s="211">
        <v>0</v>
      </c>
      <c r="D40" s="137">
        <v>0</v>
      </c>
      <c r="E40" s="137">
        <v>0</v>
      </c>
      <c r="F40" s="137">
        <v>0</v>
      </c>
      <c r="G40" s="137">
        <v>0</v>
      </c>
      <c r="H40" s="137">
        <v>0</v>
      </c>
      <c r="I40" s="137">
        <v>0</v>
      </c>
    </row>
    <row r="41" spans="1:9" ht="24">
      <c r="A41" s="133" t="s">
        <v>135</v>
      </c>
      <c r="B41" s="212">
        <v>400</v>
      </c>
      <c r="C41" s="211">
        <v>0</v>
      </c>
      <c r="D41" s="137">
        <v>0</v>
      </c>
      <c r="E41" s="137">
        <v>0</v>
      </c>
      <c r="F41" s="137">
        <v>0</v>
      </c>
      <c r="G41" s="137">
        <v>0</v>
      </c>
      <c r="H41" s="137">
        <v>0</v>
      </c>
      <c r="I41" s="137">
        <v>0</v>
      </c>
    </row>
    <row r="42" spans="1:9" ht="24">
      <c r="A42" s="142" t="s">
        <v>133</v>
      </c>
      <c r="B42" s="211">
        <v>410</v>
      </c>
      <c r="C42" s="211">
        <v>0</v>
      </c>
      <c r="D42" s="137">
        <v>0</v>
      </c>
      <c r="E42" s="137">
        <v>0</v>
      </c>
      <c r="F42" s="137">
        <v>0</v>
      </c>
      <c r="G42" s="137">
        <v>0</v>
      </c>
      <c r="H42" s="137">
        <v>0</v>
      </c>
      <c r="I42" s="137">
        <v>0</v>
      </c>
    </row>
    <row r="43" spans="1:9">
      <c r="A43" s="142" t="s">
        <v>134</v>
      </c>
      <c r="B43" s="211">
        <v>420</v>
      </c>
      <c r="C43" s="211">
        <v>0</v>
      </c>
      <c r="D43" s="137">
        <v>0</v>
      </c>
      <c r="E43" s="137">
        <v>0</v>
      </c>
      <c r="F43" s="137">
        <v>0</v>
      </c>
      <c r="G43" s="137">
        <v>0</v>
      </c>
      <c r="H43" s="137">
        <v>0</v>
      </c>
      <c r="I43" s="137">
        <v>0</v>
      </c>
    </row>
    <row r="44" spans="1:9" ht="24">
      <c r="A44" s="133" t="s">
        <v>136</v>
      </c>
      <c r="B44" s="212">
        <v>500</v>
      </c>
      <c r="C44" s="211">
        <v>0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</row>
    <row r="45" spans="1:9" ht="24">
      <c r="A45" s="133" t="s">
        <v>50</v>
      </c>
      <c r="B45" s="212">
        <v>600</v>
      </c>
      <c r="C45" s="211">
        <v>0</v>
      </c>
      <c r="D45" s="137">
        <v>0</v>
      </c>
      <c r="E45" s="137">
        <v>0</v>
      </c>
      <c r="F45" s="137">
        <v>0</v>
      </c>
      <c r="G45" s="137">
        <v>0</v>
      </c>
      <c r="H45" s="137">
        <v>0</v>
      </c>
      <c r="I45" s="137">
        <v>0</v>
      </c>
    </row>
  </sheetData>
  <mergeCells count="7">
    <mergeCell ref="A2:I2"/>
    <mergeCell ref="A3:A5"/>
    <mergeCell ref="B3:B5"/>
    <mergeCell ref="C3:C5"/>
    <mergeCell ref="D3:I3"/>
    <mergeCell ref="D4:D5"/>
    <mergeCell ref="E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zoomScale="90" zoomScaleNormal="90" zoomScaleSheetLayoutView="115" workbookViewId="0">
      <selection activeCell="A12" sqref="A12"/>
    </sheetView>
  </sheetViews>
  <sheetFormatPr defaultColWidth="9.33203125" defaultRowHeight="12.75"/>
  <cols>
    <col min="1" max="1" width="139.33203125" style="1" customWidth="1"/>
    <col min="2" max="16384" width="9.33203125" style="1"/>
  </cols>
  <sheetData>
    <row r="1" spans="1:1" ht="21" customHeight="1">
      <c r="A1" s="7" t="s">
        <v>53</v>
      </c>
    </row>
    <row r="2" spans="1:1" s="173" customFormat="1" ht="98.45" customHeight="1">
      <c r="A2" s="35" t="s">
        <v>446</v>
      </c>
    </row>
    <row r="3" spans="1:1" s="173" customFormat="1" ht="21" customHeight="1">
      <c r="A3" s="7" t="s">
        <v>448</v>
      </c>
    </row>
    <row r="4" spans="1:1" s="173" customFormat="1" ht="188.45" customHeight="1">
      <c r="A4" s="35" t="s">
        <v>447</v>
      </c>
    </row>
    <row r="5" spans="1:1" s="173" customFormat="1" ht="21" customHeight="1">
      <c r="A5" s="7" t="s">
        <v>449</v>
      </c>
    </row>
    <row r="6" spans="1:1" s="173" customFormat="1" ht="53.45" customHeight="1">
      <c r="A6" s="35" t="s">
        <v>450</v>
      </c>
    </row>
    <row r="7" spans="1:1" s="173" customFormat="1"/>
    <row r="8" spans="1:1" s="173" customFormat="1"/>
    <row r="9" spans="1:1" s="173" customFormat="1"/>
  </sheetData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="80" zoomScaleNormal="80" zoomScaleSheetLayoutView="130" workbookViewId="0">
      <selection activeCell="F17" sqref="F17"/>
    </sheetView>
  </sheetViews>
  <sheetFormatPr defaultColWidth="9.33203125" defaultRowHeight="14.25"/>
  <cols>
    <col min="1" max="1" width="6.83203125" style="8" customWidth="1"/>
    <col min="2" max="2" width="31.5" style="8" customWidth="1"/>
    <col min="3" max="3" width="7.83203125" style="8" customWidth="1"/>
    <col min="4" max="4" width="29.5" style="8" customWidth="1"/>
    <col min="5" max="9" width="14.5" style="8" customWidth="1"/>
    <col min="10" max="10" width="11.83203125" style="8" customWidth="1"/>
    <col min="11" max="11" width="29.1640625" style="8" customWidth="1"/>
    <col min="12" max="12" width="26.5" style="8" customWidth="1"/>
    <col min="13" max="13" width="9.33203125" style="8"/>
    <col min="14" max="14" width="18.83203125" style="8" customWidth="1"/>
    <col min="15" max="16384" width="9.33203125" style="8"/>
  </cols>
  <sheetData>
    <row r="1" spans="1:14">
      <c r="A1" s="232" t="s">
        <v>67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4" ht="72">
      <c r="A2" s="178" t="s">
        <v>451</v>
      </c>
      <c r="B2" s="178" t="s">
        <v>65</v>
      </c>
      <c r="C2" s="178" t="s">
        <v>55</v>
      </c>
      <c r="D2" s="178" t="s">
        <v>56</v>
      </c>
      <c r="E2" s="178" t="s">
        <v>57</v>
      </c>
      <c r="F2" s="178" t="s">
        <v>58</v>
      </c>
      <c r="G2" s="178" t="s">
        <v>59</v>
      </c>
      <c r="H2" s="178" t="s">
        <v>60</v>
      </c>
      <c r="I2" s="178" t="s">
        <v>66</v>
      </c>
      <c r="J2" s="178" t="s">
        <v>61</v>
      </c>
      <c r="K2" s="178" t="s">
        <v>62</v>
      </c>
      <c r="L2" s="178" t="s">
        <v>63</v>
      </c>
      <c r="M2" s="178" t="s">
        <v>452</v>
      </c>
      <c r="N2" s="178" t="s">
        <v>64</v>
      </c>
    </row>
    <row r="3" spans="1:14" ht="15">
      <c r="A3" s="174"/>
      <c r="B3" s="174"/>
      <c r="C3" s="174"/>
      <c r="D3" s="177" t="s">
        <v>453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36">
      <c r="A4" s="175">
        <v>11</v>
      </c>
      <c r="B4" s="176" t="s">
        <v>454</v>
      </c>
      <c r="C4" s="175" t="s">
        <v>455</v>
      </c>
      <c r="D4" s="175" t="s">
        <v>456</v>
      </c>
      <c r="E4" s="175" t="s">
        <v>457</v>
      </c>
      <c r="F4" s="175" t="s">
        <v>457</v>
      </c>
      <c r="G4" s="175" t="s">
        <v>458</v>
      </c>
      <c r="H4" s="175" t="s">
        <v>459</v>
      </c>
      <c r="I4" s="175"/>
      <c r="J4" s="175" t="s">
        <v>460</v>
      </c>
      <c r="K4" s="175" t="s">
        <v>461</v>
      </c>
      <c r="L4" s="175" t="s">
        <v>374</v>
      </c>
      <c r="M4" s="175" t="s">
        <v>462</v>
      </c>
      <c r="N4" s="175" t="s">
        <v>463</v>
      </c>
    </row>
    <row r="5" spans="1:14" ht="36">
      <c r="A5" s="175">
        <v>11</v>
      </c>
      <c r="B5" s="176" t="s">
        <v>464</v>
      </c>
      <c r="C5" s="175" t="s">
        <v>455</v>
      </c>
      <c r="D5" s="175" t="s">
        <v>456</v>
      </c>
      <c r="E5" s="175" t="s">
        <v>457</v>
      </c>
      <c r="F5" s="175" t="s">
        <v>457</v>
      </c>
      <c r="G5" s="175" t="s">
        <v>465</v>
      </c>
      <c r="H5" s="175" t="s">
        <v>459</v>
      </c>
      <c r="I5" s="175"/>
      <c r="J5" s="175" t="s">
        <v>460</v>
      </c>
      <c r="K5" s="175" t="s">
        <v>461</v>
      </c>
      <c r="L5" s="175" t="s">
        <v>374</v>
      </c>
      <c r="M5" s="175" t="s">
        <v>462</v>
      </c>
      <c r="N5" s="175" t="s">
        <v>463</v>
      </c>
    </row>
    <row r="6" spans="1:14" ht="72">
      <c r="A6" s="175">
        <v>11</v>
      </c>
      <c r="B6" s="176" t="s">
        <v>466</v>
      </c>
      <c r="C6" s="175" t="s">
        <v>467</v>
      </c>
      <c r="D6" s="175" t="s">
        <v>468</v>
      </c>
      <c r="E6" s="175" t="s">
        <v>469</v>
      </c>
      <c r="F6" s="175" t="s">
        <v>458</v>
      </c>
      <c r="G6" s="175"/>
      <c r="H6" s="175" t="s">
        <v>470</v>
      </c>
      <c r="I6" s="175"/>
      <c r="J6" s="175" t="s">
        <v>460</v>
      </c>
      <c r="K6" s="175" t="s">
        <v>471</v>
      </c>
      <c r="L6" s="175" t="s">
        <v>472</v>
      </c>
      <c r="M6" s="175" t="s">
        <v>473</v>
      </c>
      <c r="N6" s="175" t="s">
        <v>474</v>
      </c>
    </row>
    <row r="7" spans="1:14" ht="72">
      <c r="A7" s="175">
        <v>11</v>
      </c>
      <c r="B7" s="176" t="s">
        <v>475</v>
      </c>
      <c r="C7" s="175" t="s">
        <v>467</v>
      </c>
      <c r="D7" s="175" t="s">
        <v>468</v>
      </c>
      <c r="E7" s="175" t="s">
        <v>469</v>
      </c>
      <c r="F7" s="175" t="s">
        <v>465</v>
      </c>
      <c r="G7" s="175"/>
      <c r="H7" s="175" t="s">
        <v>470</v>
      </c>
      <c r="I7" s="175"/>
      <c r="J7" s="175" t="s">
        <v>460</v>
      </c>
      <c r="K7" s="175" t="s">
        <v>471</v>
      </c>
      <c r="L7" s="175" t="s">
        <v>472</v>
      </c>
      <c r="M7" s="175" t="s">
        <v>473</v>
      </c>
      <c r="N7" s="175" t="s">
        <v>474</v>
      </c>
    </row>
  </sheetData>
  <mergeCells count="1">
    <mergeCell ref="A1:L1"/>
  </mergeCells>
  <printOptions horizontalCentered="1"/>
  <pageMargins left="0.19685040000000001" right="3.9370079999999997E-3" top="0.39370080000000002" bottom="0.39370080000000002" header="0.3" footer="0.3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="90" zoomScaleNormal="90" zoomScaleSheetLayoutView="115" workbookViewId="0">
      <selection activeCell="B16" sqref="B16"/>
    </sheetView>
  </sheetViews>
  <sheetFormatPr defaultColWidth="9.33203125" defaultRowHeight="14.25"/>
  <cols>
    <col min="1" max="1" width="142" style="8" customWidth="1"/>
    <col min="2" max="2" width="23.5" style="8" customWidth="1"/>
    <col min="3" max="16384" width="9.33203125" style="8"/>
  </cols>
  <sheetData>
    <row r="1" spans="1:2" ht="20.25" customHeight="1">
      <c r="A1" s="234" t="s">
        <v>480</v>
      </c>
      <c r="B1" s="234"/>
    </row>
    <row r="2" spans="1:2" ht="12.75" customHeight="1">
      <c r="A2" s="233"/>
      <c r="B2" s="233"/>
    </row>
    <row r="3" spans="1:2" ht="14.25" customHeight="1">
      <c r="A3" s="10" t="s">
        <v>1</v>
      </c>
      <c r="B3" s="10" t="s">
        <v>2</v>
      </c>
    </row>
    <row r="4" spans="1:2" ht="22.5" customHeight="1">
      <c r="A4" s="11" t="s">
        <v>3</v>
      </c>
      <c r="B4" s="11" t="s">
        <v>4</v>
      </c>
    </row>
    <row r="5" spans="1:2" ht="18" customHeight="1">
      <c r="A5" s="12" t="s">
        <v>71</v>
      </c>
      <c r="B5" s="14">
        <f>SUM(B6:B8)</f>
        <v>0</v>
      </c>
    </row>
    <row r="6" spans="1:2" ht="33.75" customHeight="1">
      <c r="A6" s="13" t="s">
        <v>68</v>
      </c>
      <c r="B6" s="14">
        <v>0</v>
      </c>
    </row>
    <row r="7" spans="1:2" ht="30" customHeight="1">
      <c r="A7" s="13" t="s">
        <v>69</v>
      </c>
      <c r="B7" s="14">
        <v>0</v>
      </c>
    </row>
    <row r="8" spans="1:2" ht="33.75" customHeight="1">
      <c r="A8" s="13" t="s">
        <v>70</v>
      </c>
      <c r="B8" s="14">
        <v>0</v>
      </c>
    </row>
    <row r="9" spans="1:2" ht="20.25" customHeight="1">
      <c r="A9" s="12" t="s">
        <v>72</v>
      </c>
      <c r="B9" s="14">
        <v>0</v>
      </c>
    </row>
    <row r="10" spans="1:2" ht="18" customHeight="1">
      <c r="A10" s="13" t="s">
        <v>73</v>
      </c>
      <c r="B10" s="14">
        <v>0</v>
      </c>
    </row>
  </sheetData>
  <mergeCells count="2">
    <mergeCell ref="A2:B2"/>
    <mergeCell ref="A1:B1"/>
  </mergeCells>
  <printOptions horizontalCentered="1"/>
  <pageMargins left="0.19685040000000001" right="3.9370079999999997E-3" top="0.39370080000000002" bottom="0.39370080000000002" header="0.3" footer="0.3"/>
  <pageSetup paperSize="9" scale="9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="82" zoomScaleNormal="82" zoomScaleSheetLayoutView="115" workbookViewId="0">
      <selection activeCell="C34" sqref="C34"/>
    </sheetView>
  </sheetViews>
  <sheetFormatPr defaultRowHeight="12.75"/>
  <cols>
    <col min="2" max="2" width="91" customWidth="1"/>
    <col min="3" max="3" width="19.5" customWidth="1"/>
    <col min="4" max="4" width="10" customWidth="1"/>
  </cols>
  <sheetData>
    <row r="1" spans="1:4" ht="14.25">
      <c r="C1" s="22" t="s">
        <v>102</v>
      </c>
    </row>
    <row r="2" spans="1:4" ht="18.75" customHeight="1">
      <c r="A2" s="234" t="s">
        <v>6</v>
      </c>
      <c r="B2" s="234"/>
      <c r="C2" s="234"/>
      <c r="D2" s="235"/>
    </row>
    <row r="3" spans="1:4" ht="18.75" customHeight="1">
      <c r="A3" s="236" t="s">
        <v>481</v>
      </c>
      <c r="B3" s="236"/>
      <c r="C3" s="236"/>
      <c r="D3" s="235"/>
    </row>
    <row r="4" spans="1:4" ht="21.75" customHeight="1">
      <c r="A4" s="15" t="s">
        <v>87</v>
      </c>
      <c r="B4" s="15" t="s">
        <v>1</v>
      </c>
      <c r="C4" s="10" t="s">
        <v>88</v>
      </c>
      <c r="D4" s="235"/>
    </row>
    <row r="5" spans="1:4" ht="14.25" customHeight="1">
      <c r="A5" s="18">
        <v>1</v>
      </c>
      <c r="B5" s="18">
        <v>2</v>
      </c>
      <c r="C5" s="11">
        <v>3</v>
      </c>
      <c r="D5" s="17"/>
    </row>
    <row r="6" spans="1:4" ht="20.25" customHeight="1">
      <c r="A6" s="18">
        <v>1</v>
      </c>
      <c r="B6" s="16" t="s">
        <v>7</v>
      </c>
      <c r="C6" s="179">
        <v>0</v>
      </c>
      <c r="D6" s="8"/>
    </row>
    <row r="7" spans="1:4" ht="20.25" customHeight="1">
      <c r="A7" s="18"/>
      <c r="B7" s="16" t="s">
        <v>74</v>
      </c>
      <c r="C7" s="14"/>
      <c r="D7" s="8"/>
    </row>
    <row r="8" spans="1:4" ht="20.25" customHeight="1">
      <c r="A8" s="18" t="s">
        <v>89</v>
      </c>
      <c r="B8" s="20" t="s">
        <v>75</v>
      </c>
      <c r="C8" s="14">
        <f>SUM(балансовая!B6)</f>
        <v>0</v>
      </c>
      <c r="D8" s="8"/>
    </row>
    <row r="9" spans="1:4" ht="20.25" customHeight="1">
      <c r="A9" s="18"/>
      <c r="B9" s="20" t="s">
        <v>15</v>
      </c>
      <c r="C9" s="14"/>
      <c r="D9" s="8"/>
    </row>
    <row r="10" spans="1:4" ht="20.25" customHeight="1">
      <c r="A10" s="18" t="s">
        <v>90</v>
      </c>
      <c r="B10" s="21" t="s">
        <v>76</v>
      </c>
      <c r="C10" s="14">
        <v>0</v>
      </c>
      <c r="D10" s="19"/>
    </row>
    <row r="11" spans="1:4" ht="20.25" customHeight="1">
      <c r="A11" s="18" t="s">
        <v>91</v>
      </c>
      <c r="B11" s="20" t="s">
        <v>77</v>
      </c>
      <c r="C11" s="14">
        <v>0</v>
      </c>
      <c r="D11" s="8"/>
    </row>
    <row r="12" spans="1:4" ht="20.25" customHeight="1">
      <c r="A12" s="18"/>
      <c r="B12" s="20" t="s">
        <v>15</v>
      </c>
      <c r="C12" s="14"/>
      <c r="D12" s="8"/>
    </row>
    <row r="13" spans="1:4" ht="20.25" customHeight="1">
      <c r="A13" s="18" t="s">
        <v>92</v>
      </c>
      <c r="B13" s="21" t="s">
        <v>76</v>
      </c>
      <c r="C13" s="14">
        <v>0</v>
      </c>
      <c r="D13" s="8"/>
    </row>
    <row r="14" spans="1:4" ht="20.25" customHeight="1">
      <c r="A14" s="18">
        <v>2</v>
      </c>
      <c r="B14" s="16" t="s">
        <v>8</v>
      </c>
      <c r="C14" s="179">
        <f>SUM(C16+C20+C21+C22)</f>
        <v>0</v>
      </c>
      <c r="D14" s="8"/>
    </row>
    <row r="15" spans="1:4" ht="20.25" customHeight="1">
      <c r="A15" s="18"/>
      <c r="B15" s="16" t="s">
        <v>74</v>
      </c>
      <c r="C15" s="14"/>
      <c r="D15" s="8"/>
    </row>
    <row r="16" spans="1:4" ht="20.25" customHeight="1">
      <c r="A16" s="18" t="s">
        <v>93</v>
      </c>
      <c r="B16" s="20" t="s">
        <v>78</v>
      </c>
      <c r="C16" s="179">
        <f>SUM(C18)</f>
        <v>0</v>
      </c>
      <c r="D16" s="8"/>
    </row>
    <row r="17" spans="1:4" ht="20.25" customHeight="1">
      <c r="A17" s="18"/>
      <c r="B17" s="20" t="s">
        <v>15</v>
      </c>
      <c r="C17" s="14"/>
      <c r="D17" s="8"/>
    </row>
    <row r="18" spans="1:4" ht="20.25" customHeight="1">
      <c r="A18" s="18" t="s">
        <v>94</v>
      </c>
      <c r="B18" s="21" t="s">
        <v>79</v>
      </c>
      <c r="C18" s="14">
        <v>0</v>
      </c>
      <c r="D18" s="8"/>
    </row>
    <row r="19" spans="1:4" ht="20.25" customHeight="1">
      <c r="A19" s="18" t="s">
        <v>95</v>
      </c>
      <c r="B19" s="21" t="s">
        <v>80</v>
      </c>
      <c r="C19" s="14">
        <v>0</v>
      </c>
      <c r="D19" s="8"/>
    </row>
    <row r="20" spans="1:4" ht="20.25" customHeight="1">
      <c r="A20" s="18" t="s">
        <v>96</v>
      </c>
      <c r="B20" s="20" t="s">
        <v>81</v>
      </c>
      <c r="C20" s="14">
        <v>0</v>
      </c>
      <c r="D20" s="8"/>
    </row>
    <row r="21" spans="1:4" ht="20.25" customHeight="1">
      <c r="A21" s="18" t="s">
        <v>97</v>
      </c>
      <c r="B21" s="20" t="s">
        <v>82</v>
      </c>
      <c r="C21" s="14">
        <v>0</v>
      </c>
      <c r="D21" s="8"/>
    </row>
    <row r="22" spans="1:4" ht="20.25" customHeight="1">
      <c r="A22" s="18" t="s">
        <v>98</v>
      </c>
      <c r="B22" s="20" t="s">
        <v>83</v>
      </c>
      <c r="C22" s="14">
        <v>0</v>
      </c>
      <c r="D22" s="8"/>
    </row>
    <row r="23" spans="1:4" ht="20.25" customHeight="1">
      <c r="A23" s="18">
        <v>3</v>
      </c>
      <c r="B23" s="16" t="s">
        <v>9</v>
      </c>
      <c r="C23" s="179">
        <f>SUM(C26)</f>
        <v>0</v>
      </c>
      <c r="D23" s="8"/>
    </row>
    <row r="24" spans="1:4" ht="20.25" customHeight="1">
      <c r="A24" s="18"/>
      <c r="B24" s="16" t="s">
        <v>74</v>
      </c>
      <c r="C24" s="14"/>
      <c r="D24" s="8"/>
    </row>
    <row r="25" spans="1:4" ht="20.25" customHeight="1">
      <c r="A25" s="18" t="s">
        <v>99</v>
      </c>
      <c r="B25" s="20" t="s">
        <v>84</v>
      </c>
      <c r="C25" s="14">
        <v>0</v>
      </c>
      <c r="D25" s="8"/>
    </row>
    <row r="26" spans="1:4" ht="20.25" customHeight="1">
      <c r="A26" s="18" t="s">
        <v>100</v>
      </c>
      <c r="B26" s="20" t="s">
        <v>85</v>
      </c>
      <c r="C26" s="14">
        <v>0</v>
      </c>
      <c r="D26" s="8"/>
    </row>
    <row r="27" spans="1:4" ht="20.25" customHeight="1">
      <c r="A27" s="18"/>
      <c r="B27" s="21" t="s">
        <v>15</v>
      </c>
      <c r="C27" s="14"/>
      <c r="D27" s="8"/>
    </row>
    <row r="28" spans="1:4" ht="20.25" customHeight="1">
      <c r="A28" s="18" t="s">
        <v>101</v>
      </c>
      <c r="B28" s="21" t="s">
        <v>86</v>
      </c>
      <c r="C28" s="14">
        <v>0</v>
      </c>
      <c r="D28" s="8"/>
    </row>
  </sheetData>
  <mergeCells count="3">
    <mergeCell ref="D2:D4"/>
    <mergeCell ref="A2:C2"/>
    <mergeCell ref="A3:C3"/>
  </mergeCells>
  <printOptions horizontalCentered="1"/>
  <pageMargins left="0.19685040000000001" right="3.9370079999999997E-3" top="0.39370080000000002" bottom="0.39370080000000002" header="0.3" footer="0.3"/>
  <pageSetup paperSize="9"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5"/>
  <sheetViews>
    <sheetView topLeftCell="A23" zoomScale="70" zoomScaleNormal="70" zoomScaleSheetLayoutView="115" workbookViewId="0">
      <selection activeCell="A2" sqref="A2:I45"/>
    </sheetView>
  </sheetViews>
  <sheetFormatPr defaultColWidth="9.33203125" defaultRowHeight="14.25"/>
  <cols>
    <col min="1" max="1" width="49.33203125" style="24" customWidth="1"/>
    <col min="2" max="2" width="11.1640625" style="24" customWidth="1"/>
    <col min="3" max="3" width="16.1640625" style="24" customWidth="1"/>
    <col min="4" max="4" width="25.5" style="24" customWidth="1"/>
    <col min="5" max="5" width="26" style="24" customWidth="1"/>
    <col min="6" max="6" width="17.33203125" style="24" customWidth="1"/>
    <col min="7" max="8" width="17.6640625" style="24" customWidth="1"/>
    <col min="9" max="9" width="26" style="24" customWidth="1"/>
    <col min="10" max="10" width="24.1640625" style="24" customWidth="1"/>
    <col min="11" max="16384" width="9.33203125" style="24"/>
  </cols>
  <sheetData>
    <row r="1" spans="1:10" ht="21.75" customHeight="1">
      <c r="A1" s="23" t="s">
        <v>0</v>
      </c>
      <c r="I1" s="25" t="s">
        <v>103</v>
      </c>
    </row>
    <row r="2" spans="1:10" ht="50.25" customHeight="1">
      <c r="A2" s="237" t="s">
        <v>494</v>
      </c>
      <c r="B2" s="237"/>
      <c r="C2" s="237"/>
      <c r="D2" s="237"/>
      <c r="E2" s="237"/>
      <c r="F2" s="237"/>
      <c r="G2" s="237"/>
      <c r="H2" s="237"/>
      <c r="I2" s="237"/>
      <c r="J2" s="33"/>
    </row>
    <row r="3" spans="1:10" ht="24.6" customHeight="1">
      <c r="A3" s="238" t="s">
        <v>10</v>
      </c>
      <c r="B3" s="238" t="s">
        <v>11</v>
      </c>
      <c r="C3" s="238" t="s">
        <v>12</v>
      </c>
      <c r="D3" s="238" t="s">
        <v>13</v>
      </c>
      <c r="E3" s="238"/>
      <c r="F3" s="238"/>
      <c r="G3" s="238"/>
      <c r="H3" s="238"/>
      <c r="I3" s="238"/>
    </row>
    <row r="4" spans="1:10" ht="19.899999999999999" customHeight="1">
      <c r="A4" s="239" t="s">
        <v>0</v>
      </c>
      <c r="B4" s="239" t="s">
        <v>0</v>
      </c>
      <c r="C4" s="239" t="s">
        <v>0</v>
      </c>
      <c r="D4" s="238" t="s">
        <v>14</v>
      </c>
      <c r="E4" s="238" t="s">
        <v>15</v>
      </c>
      <c r="F4" s="238"/>
      <c r="G4" s="238"/>
      <c r="H4" s="238"/>
      <c r="I4" s="238"/>
    </row>
    <row r="5" spans="1:10" ht="100.5" customHeight="1">
      <c r="A5" s="239" t="s">
        <v>0</v>
      </c>
      <c r="B5" s="239" t="s">
        <v>0</v>
      </c>
      <c r="C5" s="239" t="s">
        <v>0</v>
      </c>
      <c r="D5" s="239" t="s">
        <v>0</v>
      </c>
      <c r="E5" s="97" t="s">
        <v>16</v>
      </c>
      <c r="F5" s="97" t="s">
        <v>17</v>
      </c>
      <c r="G5" s="97" t="s">
        <v>18</v>
      </c>
      <c r="H5" s="97" t="s">
        <v>19</v>
      </c>
      <c r="I5" s="97" t="s">
        <v>20</v>
      </c>
    </row>
    <row r="6" spans="1:10" ht="20.65" customHeight="1">
      <c r="A6" s="97" t="s">
        <v>21</v>
      </c>
      <c r="B6" s="97" t="s">
        <v>22</v>
      </c>
      <c r="C6" s="97" t="s">
        <v>23</v>
      </c>
      <c r="D6" s="97" t="s">
        <v>24</v>
      </c>
      <c r="E6" s="97" t="s">
        <v>25</v>
      </c>
      <c r="F6" s="97" t="s">
        <v>26</v>
      </c>
      <c r="G6" s="97">
        <v>7</v>
      </c>
      <c r="H6" s="97" t="s">
        <v>28</v>
      </c>
      <c r="I6" s="97" t="s">
        <v>29</v>
      </c>
    </row>
    <row r="7" spans="1:10" ht="29.25" customHeight="1">
      <c r="A7" s="98" t="s">
        <v>30</v>
      </c>
      <c r="B7" s="99" t="s">
        <v>31</v>
      </c>
      <c r="C7" s="97" t="s">
        <v>32</v>
      </c>
      <c r="D7" s="126">
        <f>SUM(E7+I7+D12)</f>
        <v>19445045</v>
      </c>
      <c r="E7" s="126">
        <f>SUM(E9)</f>
        <v>17207370</v>
      </c>
      <c r="F7" s="128">
        <f>SUM(F12)</f>
        <v>505955</v>
      </c>
      <c r="G7" s="126"/>
      <c r="H7" s="126"/>
      <c r="I7" s="127">
        <f>SUM(I9+I13)</f>
        <v>1731720</v>
      </c>
    </row>
    <row r="8" spans="1:10" ht="21" customHeight="1">
      <c r="A8" s="100" t="s">
        <v>33</v>
      </c>
      <c r="B8" s="97" t="s">
        <v>34</v>
      </c>
      <c r="C8" s="97">
        <v>0</v>
      </c>
      <c r="D8" s="126"/>
      <c r="E8" s="128" t="s">
        <v>32</v>
      </c>
      <c r="F8" s="128" t="s">
        <v>32</v>
      </c>
      <c r="G8" s="128" t="s">
        <v>32</v>
      </c>
      <c r="H8" s="128" t="s">
        <v>32</v>
      </c>
      <c r="I8" s="128"/>
    </row>
    <row r="9" spans="1:10" ht="21" customHeight="1">
      <c r="A9" s="100" t="s">
        <v>35</v>
      </c>
      <c r="B9" s="97" t="s">
        <v>36</v>
      </c>
      <c r="C9" s="120">
        <v>0</v>
      </c>
      <c r="D9" s="126">
        <f t="shared" ref="D9:D37" si="0">SUM(E9+I9)</f>
        <v>18939090</v>
      </c>
      <c r="E9" s="128">
        <f>SUM(E15)</f>
        <v>17207370</v>
      </c>
      <c r="F9" s="128" t="s">
        <v>32</v>
      </c>
      <c r="G9" s="128" t="s">
        <v>32</v>
      </c>
      <c r="H9" s="128"/>
      <c r="I9" s="128">
        <v>1731720</v>
      </c>
    </row>
    <row r="10" spans="1:10" ht="45" customHeight="1">
      <c r="A10" s="100" t="s">
        <v>38</v>
      </c>
      <c r="B10" s="97" t="s">
        <v>37</v>
      </c>
      <c r="C10" s="120">
        <v>0</v>
      </c>
      <c r="D10" s="126">
        <v>0</v>
      </c>
      <c r="E10" s="128" t="s">
        <v>32</v>
      </c>
      <c r="F10" s="128" t="s">
        <v>32</v>
      </c>
      <c r="G10" s="128" t="s">
        <v>32</v>
      </c>
      <c r="H10" s="128" t="s">
        <v>32</v>
      </c>
      <c r="I10" s="128">
        <v>0</v>
      </c>
    </row>
    <row r="11" spans="1:10" ht="78" customHeight="1">
      <c r="A11" s="100" t="s">
        <v>39</v>
      </c>
      <c r="B11" s="97" t="s">
        <v>40</v>
      </c>
      <c r="C11" s="120">
        <v>0</v>
      </c>
      <c r="D11" s="126">
        <v>0</v>
      </c>
      <c r="E11" s="128" t="s">
        <v>32</v>
      </c>
      <c r="F11" s="128" t="s">
        <v>32</v>
      </c>
      <c r="G11" s="128" t="s">
        <v>32</v>
      </c>
      <c r="H11" s="128" t="s">
        <v>32</v>
      </c>
      <c r="I11" s="128">
        <v>0</v>
      </c>
    </row>
    <row r="12" spans="1:10" ht="39.75" customHeight="1">
      <c r="A12" s="100" t="s">
        <v>41</v>
      </c>
      <c r="B12" s="97" t="s">
        <v>42</v>
      </c>
      <c r="C12" s="120">
        <v>0</v>
      </c>
      <c r="D12" s="128">
        <f>SUM(F12)</f>
        <v>505955</v>
      </c>
      <c r="E12" s="128" t="s">
        <v>32</v>
      </c>
      <c r="F12" s="128">
        <f>SUM(F15)</f>
        <v>505955</v>
      </c>
      <c r="G12" s="128"/>
      <c r="H12" s="128" t="s">
        <v>32</v>
      </c>
      <c r="I12" s="128" t="s">
        <v>32</v>
      </c>
    </row>
    <row r="13" spans="1:10" ht="21" customHeight="1">
      <c r="A13" s="100" t="s">
        <v>43</v>
      </c>
      <c r="B13" s="97" t="s">
        <v>44</v>
      </c>
      <c r="C13" s="97">
        <v>0</v>
      </c>
      <c r="D13" s="126">
        <f>SUM(I13)</f>
        <v>0</v>
      </c>
      <c r="E13" s="128" t="s">
        <v>32</v>
      </c>
      <c r="F13" s="128" t="s">
        <v>32</v>
      </c>
      <c r="G13" s="128" t="s">
        <v>32</v>
      </c>
      <c r="H13" s="128" t="s">
        <v>32</v>
      </c>
      <c r="I13" s="128">
        <v>0</v>
      </c>
    </row>
    <row r="14" spans="1:10" ht="21" customHeight="1">
      <c r="A14" s="100" t="s">
        <v>45</v>
      </c>
      <c r="B14" s="97" t="s">
        <v>46</v>
      </c>
      <c r="C14" s="97" t="s">
        <v>105</v>
      </c>
      <c r="D14" s="126"/>
      <c r="E14" s="128" t="s">
        <v>32</v>
      </c>
      <c r="F14" s="128" t="s">
        <v>32</v>
      </c>
      <c r="G14" s="128" t="s">
        <v>32</v>
      </c>
      <c r="H14" s="128" t="s">
        <v>32</v>
      </c>
      <c r="I14" s="128">
        <v>0</v>
      </c>
    </row>
    <row r="15" spans="1:10" ht="22.5" customHeight="1">
      <c r="A15" s="98" t="s">
        <v>47</v>
      </c>
      <c r="B15" s="99" t="s">
        <v>48</v>
      </c>
      <c r="C15" s="97" t="s">
        <v>32</v>
      </c>
      <c r="D15" s="127">
        <f>SUM(E15+F15+I15)</f>
        <v>19445045</v>
      </c>
      <c r="E15" s="127">
        <f>SUM(E16+E23+E29)</f>
        <v>17207370</v>
      </c>
      <c r="F15" s="127">
        <f>SUM(F22+F35+F34+F28)</f>
        <v>505955</v>
      </c>
      <c r="G15" s="127" t="s">
        <v>32</v>
      </c>
      <c r="H15" s="127" t="s">
        <v>32</v>
      </c>
      <c r="I15" s="127">
        <f>SUM(I16+I23+I28+I29)</f>
        <v>1731720</v>
      </c>
    </row>
    <row r="16" spans="1:10" ht="25.5" customHeight="1">
      <c r="A16" s="101" t="s">
        <v>107</v>
      </c>
      <c r="B16" s="97">
        <v>210</v>
      </c>
      <c r="C16" s="97">
        <v>0</v>
      </c>
      <c r="D16" s="126">
        <f t="shared" si="0"/>
        <v>13045989</v>
      </c>
      <c r="E16" s="128">
        <f>SUM(E17+E20+E21)</f>
        <v>12965989</v>
      </c>
      <c r="F16" s="128"/>
      <c r="G16" s="128">
        <v>0</v>
      </c>
      <c r="H16" s="128">
        <v>0</v>
      </c>
      <c r="I16" s="128">
        <f>SUM(I17)</f>
        <v>80000</v>
      </c>
    </row>
    <row r="17" spans="1:9" ht="49.5" customHeight="1">
      <c r="A17" s="102" t="s">
        <v>106</v>
      </c>
      <c r="B17" s="97">
        <v>211</v>
      </c>
      <c r="C17" s="120">
        <v>0</v>
      </c>
      <c r="D17" s="126">
        <f t="shared" si="0"/>
        <v>13041989</v>
      </c>
      <c r="E17" s="128">
        <f>SUM(E18+E19)</f>
        <v>12961989</v>
      </c>
      <c r="F17" s="128">
        <v>0</v>
      </c>
      <c r="G17" s="128">
        <v>0</v>
      </c>
      <c r="H17" s="128">
        <v>0</v>
      </c>
      <c r="I17" s="128">
        <f>SUM(I18:I19)</f>
        <v>80000</v>
      </c>
    </row>
    <row r="18" spans="1:9" ht="24.75" customHeight="1">
      <c r="A18" s="103" t="s">
        <v>115</v>
      </c>
      <c r="B18" s="97" t="s">
        <v>116</v>
      </c>
      <c r="C18" s="120">
        <v>0</v>
      </c>
      <c r="D18" s="126">
        <f t="shared" si="0"/>
        <v>10041011</v>
      </c>
      <c r="E18" s="128">
        <v>9979567</v>
      </c>
      <c r="F18" s="128">
        <v>0</v>
      </c>
      <c r="G18" s="128">
        <v>0</v>
      </c>
      <c r="H18" s="128">
        <v>0</v>
      </c>
      <c r="I18" s="128">
        <v>61444</v>
      </c>
    </row>
    <row r="19" spans="1:9" ht="136.5" customHeight="1">
      <c r="A19" s="103" t="s">
        <v>117</v>
      </c>
      <c r="B19" s="97" t="s">
        <v>118</v>
      </c>
      <c r="C19" s="120">
        <v>0</v>
      </c>
      <c r="D19" s="126">
        <f t="shared" si="0"/>
        <v>3000978</v>
      </c>
      <c r="E19" s="128">
        <v>2982422</v>
      </c>
      <c r="F19" s="128">
        <v>0</v>
      </c>
      <c r="G19" s="128">
        <v>0</v>
      </c>
      <c r="H19" s="128">
        <v>0</v>
      </c>
      <c r="I19" s="128">
        <v>18556</v>
      </c>
    </row>
    <row r="20" spans="1:9" ht="49.5" customHeight="1">
      <c r="A20" s="102" t="s">
        <v>113</v>
      </c>
      <c r="B20" s="97">
        <v>212</v>
      </c>
      <c r="C20" s="120">
        <v>0</v>
      </c>
      <c r="D20" s="126">
        <f t="shared" si="0"/>
        <v>2800</v>
      </c>
      <c r="E20" s="128">
        <v>2800</v>
      </c>
      <c r="F20" s="128">
        <v>0</v>
      </c>
      <c r="G20" s="128">
        <v>0</v>
      </c>
      <c r="H20" s="128">
        <v>0</v>
      </c>
      <c r="I20" s="128">
        <v>0</v>
      </c>
    </row>
    <row r="21" spans="1:9" ht="37.5" customHeight="1">
      <c r="A21" s="102" t="s">
        <v>114</v>
      </c>
      <c r="B21" s="97">
        <v>212</v>
      </c>
      <c r="C21" s="120">
        <v>0</v>
      </c>
      <c r="D21" s="126">
        <f t="shared" si="0"/>
        <v>1200</v>
      </c>
      <c r="E21" s="128">
        <v>1200</v>
      </c>
      <c r="F21" s="128">
        <v>0</v>
      </c>
      <c r="G21" s="128">
        <v>0</v>
      </c>
      <c r="H21" s="128">
        <v>0</v>
      </c>
      <c r="I21" s="128">
        <v>0</v>
      </c>
    </row>
    <row r="22" spans="1:9" ht="39.75" customHeight="1">
      <c r="A22" s="101" t="s">
        <v>108</v>
      </c>
      <c r="B22" s="97">
        <v>220</v>
      </c>
      <c r="C22" s="120">
        <v>0</v>
      </c>
      <c r="D22" s="127">
        <f>SUM(F22)</f>
        <v>505955</v>
      </c>
      <c r="E22" s="127">
        <v>0</v>
      </c>
      <c r="F22" s="127">
        <v>505955</v>
      </c>
      <c r="G22" s="127">
        <v>0</v>
      </c>
      <c r="H22" s="127">
        <v>0</v>
      </c>
      <c r="I22" s="127">
        <v>0</v>
      </c>
    </row>
    <row r="23" spans="1:9" ht="43.5" customHeight="1">
      <c r="A23" s="101" t="s">
        <v>109</v>
      </c>
      <c r="B23" s="97">
        <v>230</v>
      </c>
      <c r="C23" s="120">
        <v>0</v>
      </c>
      <c r="D23" s="127">
        <f t="shared" si="0"/>
        <v>887024</v>
      </c>
      <c r="E23" s="127">
        <f>SUM(E24:E26)</f>
        <v>887024</v>
      </c>
      <c r="F23" s="127">
        <v>0</v>
      </c>
      <c r="G23" s="127">
        <v>0</v>
      </c>
      <c r="H23" s="127">
        <v>0</v>
      </c>
      <c r="I23" s="127">
        <f>SUM(I24:I26)</f>
        <v>0</v>
      </c>
    </row>
    <row r="24" spans="1:9" ht="62.25" customHeight="1">
      <c r="A24" s="102" t="s">
        <v>119</v>
      </c>
      <c r="B24" s="97">
        <v>231</v>
      </c>
      <c r="C24" s="120">
        <v>0</v>
      </c>
      <c r="D24" s="126">
        <f t="shared" si="0"/>
        <v>419812</v>
      </c>
      <c r="E24" s="128">
        <v>419812</v>
      </c>
      <c r="F24" s="128">
        <v>0</v>
      </c>
      <c r="G24" s="128">
        <v>0</v>
      </c>
      <c r="H24" s="128">
        <v>0</v>
      </c>
      <c r="I24" s="128">
        <v>0</v>
      </c>
    </row>
    <row r="25" spans="1:9" ht="33" customHeight="1">
      <c r="A25" s="102" t="s">
        <v>120</v>
      </c>
      <c r="B25" s="97">
        <v>232</v>
      </c>
      <c r="C25" s="120">
        <v>0</v>
      </c>
      <c r="D25" s="126">
        <f t="shared" si="0"/>
        <v>463007</v>
      </c>
      <c r="E25" s="128">
        <v>463007</v>
      </c>
      <c r="F25" s="128">
        <v>0</v>
      </c>
      <c r="G25" s="128">
        <v>0</v>
      </c>
      <c r="H25" s="128">
        <v>0</v>
      </c>
      <c r="I25" s="128">
        <v>0</v>
      </c>
    </row>
    <row r="26" spans="1:9" ht="23.25" customHeight="1">
      <c r="A26" s="102" t="s">
        <v>121</v>
      </c>
      <c r="B26" s="97">
        <v>233</v>
      </c>
      <c r="C26" s="120">
        <v>0</v>
      </c>
      <c r="D26" s="126">
        <f t="shared" si="0"/>
        <v>4205</v>
      </c>
      <c r="E26" s="128">
        <v>4205</v>
      </c>
      <c r="F26" s="128">
        <v>0</v>
      </c>
      <c r="G26" s="128">
        <v>0</v>
      </c>
      <c r="H26" s="128">
        <v>0</v>
      </c>
      <c r="I26" s="128">
        <v>0</v>
      </c>
    </row>
    <row r="27" spans="1:9" ht="39" customHeight="1">
      <c r="A27" s="101" t="s">
        <v>110</v>
      </c>
      <c r="B27" s="97">
        <v>240</v>
      </c>
      <c r="C27" s="120">
        <v>0</v>
      </c>
      <c r="D27" s="126">
        <f t="shared" si="0"/>
        <v>0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</row>
    <row r="28" spans="1:9" ht="48.75" customHeight="1">
      <c r="A28" s="101" t="s">
        <v>111</v>
      </c>
      <c r="B28" s="97">
        <v>250</v>
      </c>
      <c r="C28" s="120">
        <v>0</v>
      </c>
      <c r="D28" s="126">
        <f>SUM(E28+F28)</f>
        <v>0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</row>
    <row r="29" spans="1:9" ht="42" customHeight="1">
      <c r="A29" s="101" t="s">
        <v>112</v>
      </c>
      <c r="B29" s="97">
        <v>260</v>
      </c>
      <c r="C29" s="97" t="s">
        <v>32</v>
      </c>
      <c r="D29" s="126">
        <f>SUM(E29+I29+F29)</f>
        <v>5006077</v>
      </c>
      <c r="E29" s="129">
        <f>SUM(E30:E37)</f>
        <v>3354357</v>
      </c>
      <c r="F29" s="129">
        <f>SUM(F30:F37)</f>
        <v>0</v>
      </c>
      <c r="G29" s="128" t="s">
        <v>32</v>
      </c>
      <c r="H29" s="128" t="s">
        <v>32</v>
      </c>
      <c r="I29" s="129">
        <f>SUM(I30:I37)</f>
        <v>1651720</v>
      </c>
    </row>
    <row r="30" spans="1:9" ht="26.25" customHeight="1">
      <c r="A30" s="102" t="s">
        <v>122</v>
      </c>
      <c r="B30" s="97">
        <v>261</v>
      </c>
      <c r="C30" s="97">
        <v>0</v>
      </c>
      <c r="D30" s="126">
        <f t="shared" si="0"/>
        <v>9788</v>
      </c>
      <c r="E30" s="128">
        <v>9788</v>
      </c>
      <c r="F30" s="128">
        <v>0</v>
      </c>
      <c r="G30" s="128">
        <v>0</v>
      </c>
      <c r="H30" s="128">
        <v>0</v>
      </c>
      <c r="I30" s="128">
        <v>0</v>
      </c>
    </row>
    <row r="31" spans="1:9" ht="26.25" customHeight="1">
      <c r="A31" s="102" t="s">
        <v>123</v>
      </c>
      <c r="B31" s="97">
        <v>262</v>
      </c>
      <c r="C31" s="120">
        <v>0</v>
      </c>
      <c r="D31" s="126">
        <f t="shared" si="0"/>
        <v>3000</v>
      </c>
      <c r="E31" s="128">
        <v>3000</v>
      </c>
      <c r="F31" s="128">
        <v>0</v>
      </c>
      <c r="G31" s="128">
        <v>0</v>
      </c>
      <c r="H31" s="128">
        <v>0</v>
      </c>
      <c r="I31" s="128">
        <v>0</v>
      </c>
    </row>
    <row r="32" spans="1:9" ht="26.25" customHeight="1">
      <c r="A32" s="102" t="s">
        <v>124</v>
      </c>
      <c r="B32" s="97">
        <v>263</v>
      </c>
      <c r="C32" s="120">
        <v>0</v>
      </c>
      <c r="D32" s="126">
        <f t="shared" si="0"/>
        <v>1964537</v>
      </c>
      <c r="E32" s="128">
        <v>1964537</v>
      </c>
      <c r="F32" s="128">
        <v>0</v>
      </c>
      <c r="G32" s="128">
        <v>0</v>
      </c>
      <c r="H32" s="128">
        <v>0</v>
      </c>
      <c r="I32" s="128">
        <v>0</v>
      </c>
    </row>
    <row r="33" spans="1:9" ht="26.25" customHeight="1">
      <c r="A33" s="102" t="s">
        <v>125</v>
      </c>
      <c r="B33" s="97">
        <v>264</v>
      </c>
      <c r="C33" s="120">
        <v>0</v>
      </c>
      <c r="D33" s="126">
        <f t="shared" si="0"/>
        <v>0</v>
      </c>
      <c r="E33" s="128">
        <v>0</v>
      </c>
      <c r="F33" s="128">
        <v>0</v>
      </c>
      <c r="G33" s="128">
        <v>0</v>
      </c>
      <c r="H33" s="128">
        <v>0</v>
      </c>
      <c r="I33" s="128">
        <v>0</v>
      </c>
    </row>
    <row r="34" spans="1:9" ht="49.5" customHeight="1">
      <c r="A34" s="102" t="s">
        <v>126</v>
      </c>
      <c r="B34" s="97">
        <v>265</v>
      </c>
      <c r="C34" s="120">
        <v>0</v>
      </c>
      <c r="D34" s="126">
        <f>SUM(E34+I34+F34)</f>
        <v>381823</v>
      </c>
      <c r="E34" s="128">
        <v>260651</v>
      </c>
      <c r="F34" s="128">
        <v>0</v>
      </c>
      <c r="G34" s="128">
        <v>0</v>
      </c>
      <c r="H34" s="128">
        <v>0</v>
      </c>
      <c r="I34" s="128">
        <v>121172</v>
      </c>
    </row>
    <row r="35" spans="1:9" ht="39.75" customHeight="1">
      <c r="A35" s="102" t="s">
        <v>127</v>
      </c>
      <c r="B35" s="97">
        <v>266</v>
      </c>
      <c r="C35" s="120">
        <v>0</v>
      </c>
      <c r="D35" s="126">
        <f>SUM(E35+I35+F35)</f>
        <v>243599</v>
      </c>
      <c r="E35" s="128">
        <v>243599</v>
      </c>
      <c r="F35" s="128">
        <v>0</v>
      </c>
      <c r="G35" s="128">
        <v>0</v>
      </c>
      <c r="H35" s="128">
        <v>0</v>
      </c>
      <c r="I35" s="128">
        <v>0</v>
      </c>
    </row>
    <row r="36" spans="1:9" ht="51.75" customHeight="1">
      <c r="A36" s="102" t="s">
        <v>128</v>
      </c>
      <c r="B36" s="97">
        <v>267</v>
      </c>
      <c r="C36" s="120">
        <v>0</v>
      </c>
      <c r="D36" s="126">
        <f t="shared" si="0"/>
        <v>40000</v>
      </c>
      <c r="E36" s="128">
        <v>0</v>
      </c>
      <c r="F36" s="128">
        <v>0</v>
      </c>
      <c r="G36" s="128">
        <v>0</v>
      </c>
      <c r="H36" s="128">
        <v>0</v>
      </c>
      <c r="I36" s="128">
        <v>40000</v>
      </c>
    </row>
    <row r="37" spans="1:9" ht="51.75" customHeight="1">
      <c r="A37" s="102" t="s">
        <v>129</v>
      </c>
      <c r="B37" s="97">
        <v>268</v>
      </c>
      <c r="C37" s="120">
        <v>0</v>
      </c>
      <c r="D37" s="126">
        <f t="shared" si="0"/>
        <v>2363330</v>
      </c>
      <c r="E37" s="128">
        <v>872782</v>
      </c>
      <c r="F37" s="128">
        <v>0</v>
      </c>
      <c r="G37" s="128">
        <v>0</v>
      </c>
      <c r="H37" s="128">
        <v>0</v>
      </c>
      <c r="I37" s="128">
        <v>1490548</v>
      </c>
    </row>
    <row r="38" spans="1:9" ht="38.25" customHeight="1">
      <c r="A38" s="98" t="s">
        <v>130</v>
      </c>
      <c r="B38" s="99">
        <v>300</v>
      </c>
      <c r="C38" s="120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128">
        <v>0</v>
      </c>
    </row>
    <row r="39" spans="1:9" ht="20.25" customHeight="1">
      <c r="A39" s="104" t="s">
        <v>131</v>
      </c>
      <c r="B39" s="97">
        <v>310</v>
      </c>
      <c r="C39" s="120">
        <v>0</v>
      </c>
      <c r="D39" s="128">
        <v>0</v>
      </c>
      <c r="E39" s="128">
        <v>0</v>
      </c>
      <c r="F39" s="128">
        <v>0</v>
      </c>
      <c r="G39" s="128">
        <v>0</v>
      </c>
      <c r="H39" s="128">
        <v>0</v>
      </c>
      <c r="I39" s="128">
        <v>0</v>
      </c>
    </row>
    <row r="40" spans="1:9" ht="20.25" customHeight="1">
      <c r="A40" s="104" t="s">
        <v>132</v>
      </c>
      <c r="B40" s="97">
        <v>320</v>
      </c>
      <c r="C40" s="120">
        <v>0</v>
      </c>
      <c r="D40" s="128">
        <v>0</v>
      </c>
      <c r="E40" s="128">
        <v>0</v>
      </c>
      <c r="F40" s="128">
        <v>0</v>
      </c>
      <c r="G40" s="128">
        <v>0</v>
      </c>
      <c r="H40" s="128">
        <v>0</v>
      </c>
      <c r="I40" s="128">
        <v>0</v>
      </c>
    </row>
    <row r="41" spans="1:9" ht="32.25" customHeight="1">
      <c r="A41" s="98" t="s">
        <v>135</v>
      </c>
      <c r="B41" s="99">
        <v>400</v>
      </c>
      <c r="C41" s="120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128">
        <v>0</v>
      </c>
    </row>
    <row r="42" spans="1:9" ht="21.75" customHeight="1">
      <c r="A42" s="104" t="s">
        <v>133</v>
      </c>
      <c r="B42" s="97">
        <v>410</v>
      </c>
      <c r="C42" s="120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</row>
    <row r="43" spans="1:9" ht="21.75" customHeight="1">
      <c r="A43" s="104" t="s">
        <v>134</v>
      </c>
      <c r="B43" s="97">
        <v>420</v>
      </c>
      <c r="C43" s="120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</row>
    <row r="44" spans="1:9" ht="23.25" customHeight="1">
      <c r="A44" s="98" t="s">
        <v>136</v>
      </c>
      <c r="B44" s="99">
        <v>500</v>
      </c>
      <c r="C44" s="120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</row>
    <row r="45" spans="1:9" ht="23.25" customHeight="1">
      <c r="A45" s="98" t="s">
        <v>50</v>
      </c>
      <c r="B45" s="99">
        <v>600</v>
      </c>
      <c r="C45" s="120">
        <v>0</v>
      </c>
      <c r="D45" s="128">
        <v>0</v>
      </c>
      <c r="E45" s="128">
        <v>0</v>
      </c>
      <c r="F45" s="128">
        <v>0</v>
      </c>
      <c r="G45" s="128">
        <v>0</v>
      </c>
      <c r="H45" s="128">
        <v>0</v>
      </c>
      <c r="I45" s="128">
        <v>0</v>
      </c>
    </row>
  </sheetData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39370078741" right="0" top="0.39370078740157483" bottom="0.39370078740157483" header="0.31496062992125984" footer="0.31496062992125984"/>
  <pageSetup paperSize="9" scale="4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SheetLayoutView="115" workbookViewId="0">
      <selection activeCell="J6" sqref="J6:L6"/>
    </sheetView>
  </sheetViews>
  <sheetFormatPr defaultColWidth="9.33203125" defaultRowHeight="14.25"/>
  <cols>
    <col min="1" max="1" width="36.5" style="24" customWidth="1"/>
    <col min="2" max="2" width="11.1640625" style="24" customWidth="1"/>
    <col min="3" max="3" width="16.1640625" style="24" customWidth="1"/>
    <col min="4" max="12" width="18" style="24" customWidth="1"/>
    <col min="13" max="16384" width="9.33203125" style="24"/>
  </cols>
  <sheetData>
    <row r="1" spans="1:12" ht="21.75" customHeight="1">
      <c r="A1" s="23" t="s">
        <v>0</v>
      </c>
      <c r="I1" s="25"/>
      <c r="L1" s="25" t="s">
        <v>137</v>
      </c>
    </row>
    <row r="2" spans="1:12" ht="36" customHeight="1">
      <c r="A2" s="245" t="s">
        <v>483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33.75" customHeight="1">
      <c r="A3" s="240" t="s">
        <v>10</v>
      </c>
      <c r="B3" s="240" t="s">
        <v>11</v>
      </c>
      <c r="C3" s="246" t="s">
        <v>138</v>
      </c>
      <c r="D3" s="244" t="s">
        <v>139</v>
      </c>
      <c r="E3" s="244"/>
      <c r="F3" s="244"/>
      <c r="G3" s="244"/>
      <c r="H3" s="244"/>
      <c r="I3" s="244"/>
      <c r="J3" s="244"/>
      <c r="K3" s="244"/>
      <c r="L3" s="244"/>
    </row>
    <row r="4" spans="1:12" ht="26.25" customHeight="1">
      <c r="A4" s="241"/>
      <c r="B4" s="241" t="s">
        <v>0</v>
      </c>
      <c r="C4" s="247"/>
      <c r="D4" s="244" t="s">
        <v>140</v>
      </c>
      <c r="E4" s="244"/>
      <c r="F4" s="244"/>
      <c r="G4" s="244" t="s">
        <v>5</v>
      </c>
      <c r="H4" s="244"/>
      <c r="I4" s="244"/>
      <c r="J4" s="244"/>
      <c r="K4" s="244"/>
      <c r="L4" s="244"/>
    </row>
    <row r="5" spans="1:12" ht="67.5" customHeight="1">
      <c r="A5" s="241"/>
      <c r="B5" s="241"/>
      <c r="C5" s="247"/>
      <c r="D5" s="244"/>
      <c r="E5" s="244"/>
      <c r="F5" s="244"/>
      <c r="G5" s="244" t="s">
        <v>141</v>
      </c>
      <c r="H5" s="244"/>
      <c r="I5" s="244"/>
      <c r="J5" s="244" t="s">
        <v>142</v>
      </c>
      <c r="K5" s="244"/>
      <c r="L5" s="244"/>
    </row>
    <row r="6" spans="1:12" ht="66.75" customHeight="1">
      <c r="A6" s="242"/>
      <c r="B6" s="242"/>
      <c r="C6" s="248"/>
      <c r="D6" s="208" t="s">
        <v>482</v>
      </c>
      <c r="E6" s="208" t="s">
        <v>484</v>
      </c>
      <c r="F6" s="208" t="s">
        <v>485</v>
      </c>
      <c r="G6" s="208" t="s">
        <v>482</v>
      </c>
      <c r="H6" s="208" t="s">
        <v>484</v>
      </c>
      <c r="I6" s="208" t="s">
        <v>485</v>
      </c>
      <c r="J6" s="208" t="s">
        <v>482</v>
      </c>
      <c r="K6" s="208" t="s">
        <v>484</v>
      </c>
      <c r="L6" s="208" t="s">
        <v>485</v>
      </c>
    </row>
    <row r="7" spans="1:12" ht="20.65" customHeight="1">
      <c r="A7" s="26" t="s">
        <v>21</v>
      </c>
      <c r="B7" s="26" t="s">
        <v>22</v>
      </c>
      <c r="C7" s="26" t="s">
        <v>23</v>
      </c>
      <c r="D7" s="26" t="s">
        <v>24</v>
      </c>
      <c r="E7" s="26" t="s">
        <v>25</v>
      </c>
      <c r="F7" s="26" t="s">
        <v>26</v>
      </c>
      <c r="G7" s="26" t="s">
        <v>27</v>
      </c>
      <c r="H7" s="26" t="s">
        <v>28</v>
      </c>
      <c r="I7" s="26" t="s">
        <v>29</v>
      </c>
      <c r="J7" s="26" t="s">
        <v>143</v>
      </c>
      <c r="K7" s="26" t="s">
        <v>144</v>
      </c>
      <c r="L7" s="26" t="s">
        <v>145</v>
      </c>
    </row>
    <row r="8" spans="1:12" ht="41.25" customHeight="1">
      <c r="A8" s="32" t="s">
        <v>146</v>
      </c>
      <c r="B8" s="30" t="s">
        <v>147</v>
      </c>
      <c r="C8" s="11" t="s">
        <v>32</v>
      </c>
      <c r="D8" s="143">
        <f>SUM('поступления и выплаты'!D29)</f>
        <v>5006077</v>
      </c>
      <c r="E8" s="144">
        <f>SUM(D8)</f>
        <v>5006077</v>
      </c>
      <c r="F8" s="144">
        <f>SUM(D8)</f>
        <v>5006077</v>
      </c>
      <c r="G8" s="143">
        <f>SUM('поступления и выплаты'!D29)</f>
        <v>5006077</v>
      </c>
      <c r="H8" s="144">
        <f>SUM(G8)</f>
        <v>5006077</v>
      </c>
      <c r="I8" s="144">
        <f>SUM(G8)</f>
        <v>5006077</v>
      </c>
      <c r="J8" s="144">
        <v>0</v>
      </c>
      <c r="K8" s="144">
        <v>0</v>
      </c>
      <c r="L8" s="144">
        <v>0</v>
      </c>
    </row>
    <row r="9" spans="1:12" ht="54" customHeight="1">
      <c r="A9" s="32" t="s">
        <v>148</v>
      </c>
      <c r="B9" s="30" t="s">
        <v>149</v>
      </c>
      <c r="C9" s="11" t="s">
        <v>32</v>
      </c>
      <c r="D9" s="144">
        <v>0</v>
      </c>
      <c r="E9" s="144"/>
      <c r="F9" s="144">
        <v>0</v>
      </c>
      <c r="G9" s="144">
        <v>0</v>
      </c>
      <c r="H9" s="144"/>
      <c r="I9" s="144">
        <v>0</v>
      </c>
      <c r="J9" s="144">
        <v>0</v>
      </c>
      <c r="K9" s="144">
        <v>0</v>
      </c>
      <c r="L9" s="144">
        <v>0</v>
      </c>
    </row>
    <row r="10" spans="1:12" ht="38.25" customHeight="1">
      <c r="A10" s="32" t="s">
        <v>150</v>
      </c>
      <c r="B10" s="30" t="s">
        <v>151</v>
      </c>
      <c r="C10" s="29"/>
      <c r="D10" s="143">
        <f>SUM('поступления и выплаты'!D29)</f>
        <v>5006077</v>
      </c>
      <c r="E10" s="144">
        <f>SUM(D10)</f>
        <v>5006077</v>
      </c>
      <c r="F10" s="144">
        <f>SUM(D10)</f>
        <v>5006077</v>
      </c>
      <c r="G10" s="143">
        <f>SUM('поступления и выплаты'!D29)</f>
        <v>5006077</v>
      </c>
      <c r="H10" s="144">
        <f>SUM(G10)</f>
        <v>5006077</v>
      </c>
      <c r="I10" s="144">
        <f>SUM(G10)</f>
        <v>5006077</v>
      </c>
      <c r="J10" s="144">
        <v>0</v>
      </c>
      <c r="K10" s="144">
        <v>0</v>
      </c>
      <c r="L10" s="144">
        <v>0</v>
      </c>
    </row>
    <row r="11" spans="1:12">
      <c r="A11" s="29" t="s">
        <v>54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>
      <c r="A12" s="29" t="s">
        <v>54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4" spans="1:12" ht="26.25" customHeight="1">
      <c r="A14" s="243" t="s">
        <v>165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</row>
    <row r="15" spans="1:12" ht="26.25" customHeight="1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</row>
    <row r="16" spans="1:12" ht="26.25" customHeight="1">
      <c r="A16" s="243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</row>
    <row r="17" spans="1:12" ht="26.25" customHeight="1">
      <c r="A17" s="243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</row>
    <row r="18" spans="1:12" ht="26.25" customHeight="1">
      <c r="A18" s="243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</row>
    <row r="19" spans="1:12" ht="26.25" customHeight="1">
      <c r="A19" s="243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</row>
  </sheetData>
  <autoFilter ref="A7:I7"/>
  <mergeCells count="10">
    <mergeCell ref="A3:A6"/>
    <mergeCell ref="A14:L19"/>
    <mergeCell ref="G5:I5"/>
    <mergeCell ref="J5:L5"/>
    <mergeCell ref="A2:L2"/>
    <mergeCell ref="D3:L3"/>
    <mergeCell ref="G4:L4"/>
    <mergeCell ref="C3:C6"/>
    <mergeCell ref="B3:B6"/>
    <mergeCell ref="D4:F5"/>
  </mergeCells>
  <printOptions horizontalCentered="1"/>
  <pageMargins left="0.19685040000000001" right="3.9370079999999997E-3" top="0.39370080000000002" bottom="0.39370080000000002" header="0.3" footer="0.3"/>
  <pageSetup paperSize="9" scale="7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="115" zoomScaleNormal="115" zoomScaleSheetLayoutView="115" workbookViewId="0">
      <selection activeCell="A3" sqref="A3"/>
    </sheetView>
  </sheetViews>
  <sheetFormatPr defaultColWidth="9.33203125" defaultRowHeight="14.25"/>
  <cols>
    <col min="1" max="1" width="47" style="24" customWidth="1"/>
    <col min="2" max="2" width="11.1640625" style="24" customWidth="1"/>
    <col min="3" max="3" width="33.1640625" style="24" customWidth="1"/>
    <col min="4" max="4" width="21" style="24" customWidth="1"/>
    <col min="5" max="16384" width="9.33203125" style="24"/>
  </cols>
  <sheetData>
    <row r="1" spans="1:4" ht="21.75" customHeight="1">
      <c r="A1" s="23" t="s">
        <v>0</v>
      </c>
      <c r="C1" s="25" t="s">
        <v>152</v>
      </c>
    </row>
    <row r="2" spans="1:4" ht="34.5" customHeight="1">
      <c r="A2" s="245" t="s">
        <v>486</v>
      </c>
      <c r="B2" s="245"/>
      <c r="C2" s="245"/>
      <c r="D2" s="24" t="s">
        <v>166</v>
      </c>
    </row>
    <row r="3" spans="1:4" ht="45.75" customHeight="1">
      <c r="A3" s="26" t="s">
        <v>10</v>
      </c>
      <c r="B3" s="34" t="s">
        <v>11</v>
      </c>
      <c r="C3" s="28" t="s">
        <v>153</v>
      </c>
    </row>
    <row r="4" spans="1:4" ht="20.65" customHeight="1">
      <c r="A4" s="26" t="s">
        <v>21</v>
      </c>
      <c r="B4" s="26" t="s">
        <v>22</v>
      </c>
      <c r="C4" s="27" t="s">
        <v>23</v>
      </c>
    </row>
    <row r="5" spans="1:4" ht="22.5" customHeight="1">
      <c r="A5" s="32" t="s">
        <v>49</v>
      </c>
      <c r="B5" s="30" t="s">
        <v>156</v>
      </c>
      <c r="C5" s="145">
        <v>0</v>
      </c>
    </row>
    <row r="6" spans="1:4" ht="22.5" customHeight="1">
      <c r="A6" s="32" t="s">
        <v>50</v>
      </c>
      <c r="B6" s="30" t="s">
        <v>157</v>
      </c>
      <c r="C6" s="145">
        <v>0</v>
      </c>
    </row>
    <row r="7" spans="1:4" ht="22.5" customHeight="1">
      <c r="A7" s="32" t="s">
        <v>154</v>
      </c>
      <c r="B7" s="30" t="s">
        <v>158</v>
      </c>
      <c r="C7" s="146">
        <v>0</v>
      </c>
    </row>
    <row r="8" spans="1:4" ht="22.5" customHeight="1">
      <c r="A8" s="32" t="s">
        <v>155</v>
      </c>
      <c r="B8" s="30" t="s">
        <v>159</v>
      </c>
      <c r="C8" s="146">
        <v>0</v>
      </c>
    </row>
  </sheetData>
  <mergeCells count="1">
    <mergeCell ref="A2:C2"/>
  </mergeCells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10</vt:i4>
      </vt:variant>
    </vt:vector>
  </HeadingPairs>
  <TitlesOfParts>
    <vt:vector size="39" baseType="lpstr">
      <vt:lpstr>Index sheet</vt:lpstr>
      <vt:lpstr>заголовочная</vt:lpstr>
      <vt:lpstr>цели, виды деятельности</vt:lpstr>
      <vt:lpstr>услуги</vt:lpstr>
      <vt:lpstr>балансовая</vt:lpstr>
      <vt:lpstr>фин. состояние</vt:lpstr>
      <vt:lpstr>поступления и выплаты</vt:lpstr>
      <vt:lpstr>закупка ТРУ</vt:lpstr>
      <vt:lpstr>временное</vt:lpstr>
      <vt:lpstr>справочная</vt:lpstr>
      <vt:lpstr>обоснование (210) 1</vt:lpstr>
      <vt:lpstr>обоснование (210) 2</vt:lpstr>
      <vt:lpstr>обоснование (210) 3</vt:lpstr>
      <vt:lpstr>обоснование (210) 4</vt:lpstr>
      <vt:lpstr>обоснование (220)</vt:lpstr>
      <vt:lpstr>обоснование (230)</vt:lpstr>
      <vt:lpstr>обоснование (240)</vt:lpstr>
      <vt:lpstr>обоснование (250)</vt:lpstr>
      <vt:lpstr>обоснование (260) 1</vt:lpstr>
      <vt:lpstr>обоснование (260) 2</vt:lpstr>
      <vt:lpstr>обоснование (260) 3</vt:lpstr>
      <vt:lpstr>обоснование (260) 4</vt:lpstr>
      <vt:lpstr>обоснование (260) 5</vt:lpstr>
      <vt:lpstr>обоснование (260) 6</vt:lpstr>
      <vt:lpstr>обоснование (260) 7</vt:lpstr>
      <vt:lpstr>обоснование (260) 8</vt:lpstr>
      <vt:lpstr>сведения о операциях</vt:lpstr>
      <vt:lpstr>план ФХД 2021г</vt:lpstr>
      <vt:lpstr>план ФХД 2022</vt:lpstr>
      <vt:lpstr>___INDEX_SHEET___ASAP_Utilities</vt:lpstr>
      <vt:lpstr>балансовая!Заголовки_для_печати</vt:lpstr>
      <vt:lpstr>услуги!Заголовки_для_печати</vt:lpstr>
      <vt:lpstr>временное!Область_печати</vt:lpstr>
      <vt:lpstr>'закупка ТРУ'!Область_печати</vt:lpstr>
      <vt:lpstr>'поступления и выплаты'!Область_печати</vt:lpstr>
      <vt:lpstr>'сведения о операциях'!Область_печати</vt:lpstr>
      <vt:lpstr>справочная!Область_печати</vt:lpstr>
      <vt:lpstr>услуги!Область_печати</vt:lpstr>
      <vt:lpstr>'фин. состояние'!Область_печати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2020-01-13T13:36:55Z</dcterms:modified>
</cp:coreProperties>
</file>